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ván\Dropbox\Blog Independencia Financiera\"/>
    </mc:Choice>
  </mc:AlternateContent>
  <xr:revisionPtr revIDLastSave="0" documentId="13_ncr:1_{EA5245E9-1203-4ECC-89B5-8F4C4980495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. Salario Real" sheetId="1" r:id="rId1"/>
    <sheet name="2. Tracear Ingresos-Gastos" sheetId="2" r:id="rId2"/>
    <sheet name="3. Valorar Ingresos-Gastos" sheetId="3" r:id="rId3"/>
    <sheet name="4.Visualizar Estado Financiero" sheetId="4" r:id="rId4"/>
    <sheet name="5. Optimización Gasto &amp; Ingreso" sheetId="5" r:id="rId5"/>
    <sheet name="6. Inversiones" sheetId="6" r:id="rId6"/>
  </sheets>
  <definedNames>
    <definedName name="_xlnm._FilterDatabase" localSheetId="1" hidden="1">'2. Tracear Ingresos-Gastos'!$A$1:$F$38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C31" i="1"/>
  <c r="EM19" i="6" l="1"/>
  <c r="EN19" i="6"/>
  <c r="EO19" i="6"/>
  <c r="EP19" i="6"/>
  <c r="EM20" i="6"/>
  <c r="EN20" i="6"/>
  <c r="EO20" i="6"/>
  <c r="EP20" i="6"/>
  <c r="EM21" i="6"/>
  <c r="EN21" i="6"/>
  <c r="EO21" i="6"/>
  <c r="EP21" i="6"/>
  <c r="EM22" i="6"/>
  <c r="EN22" i="6"/>
  <c r="EO22" i="6"/>
  <c r="EP22" i="6"/>
  <c r="EM23" i="6"/>
  <c r="EN23" i="6"/>
  <c r="EO23" i="6"/>
  <c r="EP23" i="6"/>
  <c r="EG19" i="6"/>
  <c r="EH19" i="6"/>
  <c r="EI19" i="6"/>
  <c r="EJ19" i="6"/>
  <c r="EK19" i="6"/>
  <c r="EL19" i="6"/>
  <c r="EG20" i="6"/>
  <c r="EH20" i="6"/>
  <c r="EI20" i="6"/>
  <c r="EJ20" i="6"/>
  <c r="EK20" i="6"/>
  <c r="EL20" i="6"/>
  <c r="EG21" i="6"/>
  <c r="EH21" i="6"/>
  <c r="EI21" i="6"/>
  <c r="EJ21" i="6"/>
  <c r="EK21" i="6"/>
  <c r="EL21" i="6"/>
  <c r="EG22" i="6"/>
  <c r="EH22" i="6"/>
  <c r="EI22" i="6"/>
  <c r="EJ22" i="6"/>
  <c r="EK22" i="6"/>
  <c r="EL22" i="6"/>
  <c r="EG23" i="6"/>
  <c r="EH23" i="6"/>
  <c r="EI23" i="6"/>
  <c r="EJ23" i="6"/>
  <c r="EK23" i="6"/>
  <c r="EL23" i="6"/>
  <c r="EA19" i="6"/>
  <c r="EB19" i="6"/>
  <c r="EC19" i="6"/>
  <c r="ED19" i="6"/>
  <c r="EE19" i="6"/>
  <c r="EF19" i="6"/>
  <c r="EA20" i="6"/>
  <c r="EB20" i="6"/>
  <c r="EC20" i="6"/>
  <c r="ED20" i="6"/>
  <c r="EE20" i="6"/>
  <c r="EF20" i="6"/>
  <c r="EA21" i="6"/>
  <c r="EB21" i="6"/>
  <c r="EC21" i="6"/>
  <c r="ED21" i="6"/>
  <c r="EE21" i="6"/>
  <c r="EF21" i="6"/>
  <c r="EA22" i="6"/>
  <c r="EB22" i="6"/>
  <c r="EC22" i="6"/>
  <c r="ED22" i="6"/>
  <c r="EE22" i="6"/>
  <c r="EF22" i="6"/>
  <c r="EA23" i="6"/>
  <c r="EB23" i="6"/>
  <c r="EC23" i="6"/>
  <c r="ED23" i="6"/>
  <c r="EE23" i="6"/>
  <c r="EF23" i="6"/>
  <c r="DC19" i="6"/>
  <c r="DD19" i="6"/>
  <c r="DE19" i="6"/>
  <c r="DF19" i="6"/>
  <c r="DG19" i="6"/>
  <c r="DH19" i="6"/>
  <c r="DI19" i="6"/>
  <c r="DJ19" i="6"/>
  <c r="DK19" i="6"/>
  <c r="DL19" i="6"/>
  <c r="DM19" i="6"/>
  <c r="DN19" i="6"/>
  <c r="DO19" i="6"/>
  <c r="DP19" i="6"/>
  <c r="DQ19" i="6"/>
  <c r="DR19" i="6"/>
  <c r="DS19" i="6"/>
  <c r="DT19" i="6"/>
  <c r="DU19" i="6"/>
  <c r="DV19" i="6"/>
  <c r="DW19" i="6"/>
  <c r="DX19" i="6"/>
  <c r="DY19" i="6"/>
  <c r="DZ19" i="6"/>
  <c r="DC20" i="6"/>
  <c r="DD20" i="6"/>
  <c r="DE20" i="6"/>
  <c r="DF20" i="6"/>
  <c r="DG20" i="6"/>
  <c r="DH20" i="6"/>
  <c r="DI20" i="6"/>
  <c r="DJ20" i="6"/>
  <c r="DK20" i="6"/>
  <c r="DL20" i="6"/>
  <c r="DM20" i="6"/>
  <c r="DN20" i="6"/>
  <c r="DO20" i="6"/>
  <c r="DP20" i="6"/>
  <c r="DQ20" i="6"/>
  <c r="DR20" i="6"/>
  <c r="DS20" i="6"/>
  <c r="DT20" i="6"/>
  <c r="DU20" i="6"/>
  <c r="DV20" i="6"/>
  <c r="DW20" i="6"/>
  <c r="DX20" i="6"/>
  <c r="DY20" i="6"/>
  <c r="DZ20" i="6"/>
  <c r="DC21" i="6"/>
  <c r="DD21" i="6"/>
  <c r="DE21" i="6"/>
  <c r="DF21" i="6"/>
  <c r="DG21" i="6"/>
  <c r="DH21" i="6"/>
  <c r="DI21" i="6"/>
  <c r="DJ21" i="6"/>
  <c r="DK21" i="6"/>
  <c r="DL21" i="6"/>
  <c r="DM21" i="6"/>
  <c r="DN21" i="6"/>
  <c r="DO21" i="6"/>
  <c r="DP21" i="6"/>
  <c r="DQ21" i="6"/>
  <c r="DR21" i="6"/>
  <c r="DS21" i="6"/>
  <c r="DT21" i="6"/>
  <c r="DU21" i="6"/>
  <c r="DV21" i="6"/>
  <c r="DW21" i="6"/>
  <c r="DX21" i="6"/>
  <c r="DY21" i="6"/>
  <c r="DZ21" i="6"/>
  <c r="DC22" i="6"/>
  <c r="DD22" i="6"/>
  <c r="DE22" i="6"/>
  <c r="DF22" i="6"/>
  <c r="DG22" i="6"/>
  <c r="DH22" i="6"/>
  <c r="DI22" i="6"/>
  <c r="DJ22" i="6"/>
  <c r="DK22" i="6"/>
  <c r="DL22" i="6"/>
  <c r="DM22" i="6"/>
  <c r="DN22" i="6"/>
  <c r="DO22" i="6"/>
  <c r="DP22" i="6"/>
  <c r="DQ22" i="6"/>
  <c r="DR22" i="6"/>
  <c r="DS22" i="6"/>
  <c r="DT22" i="6"/>
  <c r="DU22" i="6"/>
  <c r="DV22" i="6"/>
  <c r="DW22" i="6"/>
  <c r="DX22" i="6"/>
  <c r="DY22" i="6"/>
  <c r="DZ22" i="6"/>
  <c r="DC23" i="6"/>
  <c r="DD23" i="6"/>
  <c r="DE23" i="6"/>
  <c r="DF23" i="6"/>
  <c r="DG23" i="6"/>
  <c r="DH23" i="6"/>
  <c r="DI23" i="6"/>
  <c r="DJ23" i="6"/>
  <c r="DK23" i="6"/>
  <c r="DL23" i="6"/>
  <c r="DM23" i="6"/>
  <c r="DN23" i="6"/>
  <c r="DO23" i="6"/>
  <c r="DP23" i="6"/>
  <c r="DQ23" i="6"/>
  <c r="DR23" i="6"/>
  <c r="DS23" i="6"/>
  <c r="DT23" i="6"/>
  <c r="DU23" i="6"/>
  <c r="DV23" i="6"/>
  <c r="DW23" i="6"/>
  <c r="DX23" i="6"/>
  <c r="DY23" i="6"/>
  <c r="DZ23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BZ19" i="6"/>
  <c r="CA19" i="6"/>
  <c r="CB19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T19" i="6"/>
  <c r="CU19" i="6"/>
  <c r="CV19" i="6"/>
  <c r="CW19" i="6"/>
  <c r="CX19" i="6"/>
  <c r="CY19" i="6"/>
  <c r="CZ19" i="6"/>
  <c r="DA19" i="6"/>
  <c r="DB19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DA20" i="6"/>
  <c r="DB20" i="6"/>
  <c r="BJ21" i="6"/>
  <c r="BK21" i="6"/>
  <c r="BL21" i="6"/>
  <c r="BM21" i="6"/>
  <c r="BN21" i="6"/>
  <c r="BO21" i="6"/>
  <c r="BP21" i="6"/>
  <c r="BQ21" i="6"/>
  <c r="BR21" i="6"/>
  <c r="BS21" i="6"/>
  <c r="BT21" i="6"/>
  <c r="BU21" i="6"/>
  <c r="BV21" i="6"/>
  <c r="BW21" i="6"/>
  <c r="BX21" i="6"/>
  <c r="BY21" i="6"/>
  <c r="BZ21" i="6"/>
  <c r="CA21" i="6"/>
  <c r="CB21" i="6"/>
  <c r="CC21" i="6"/>
  <c r="CD21" i="6"/>
  <c r="CE21" i="6"/>
  <c r="CF21" i="6"/>
  <c r="CG21" i="6"/>
  <c r="CH21" i="6"/>
  <c r="CI21" i="6"/>
  <c r="CJ21" i="6"/>
  <c r="CK21" i="6"/>
  <c r="CL21" i="6"/>
  <c r="CM21" i="6"/>
  <c r="CN21" i="6"/>
  <c r="CO21" i="6"/>
  <c r="CP21" i="6"/>
  <c r="CQ21" i="6"/>
  <c r="CR21" i="6"/>
  <c r="CS21" i="6"/>
  <c r="CT21" i="6"/>
  <c r="CU21" i="6"/>
  <c r="CV21" i="6"/>
  <c r="CW21" i="6"/>
  <c r="CX21" i="6"/>
  <c r="CY21" i="6"/>
  <c r="CZ21" i="6"/>
  <c r="DA21" i="6"/>
  <c r="DB21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DA22" i="6"/>
  <c r="DB22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BZ23" i="6"/>
  <c r="CA23" i="6"/>
  <c r="CB23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CT23" i="6"/>
  <c r="CU23" i="6"/>
  <c r="CV23" i="6"/>
  <c r="CW23" i="6"/>
  <c r="CX23" i="6"/>
  <c r="CY23" i="6"/>
  <c r="CZ23" i="6"/>
  <c r="DA23" i="6"/>
  <c r="DB23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BH21" i="6"/>
  <c r="BI21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N19" i="6"/>
  <c r="O19" i="6"/>
  <c r="P19" i="6"/>
  <c r="Q19" i="6"/>
  <c r="R19" i="6"/>
  <c r="S19" i="6"/>
  <c r="T19" i="6"/>
  <c r="U19" i="6"/>
  <c r="V19" i="6"/>
  <c r="W19" i="6"/>
  <c r="X19" i="6"/>
  <c r="Y19" i="6"/>
  <c r="N20" i="6"/>
  <c r="O20" i="6"/>
  <c r="P20" i="6"/>
  <c r="Q20" i="6"/>
  <c r="R20" i="6"/>
  <c r="S20" i="6"/>
  <c r="T20" i="6"/>
  <c r="U20" i="6"/>
  <c r="V20" i="6"/>
  <c r="W20" i="6"/>
  <c r="X20" i="6"/>
  <c r="Y20" i="6"/>
  <c r="N21" i="6"/>
  <c r="O21" i="6"/>
  <c r="P21" i="6"/>
  <c r="Q21" i="6"/>
  <c r="R21" i="6"/>
  <c r="S21" i="6"/>
  <c r="T21" i="6"/>
  <c r="U21" i="6"/>
  <c r="V21" i="6"/>
  <c r="W21" i="6"/>
  <c r="X21" i="6"/>
  <c r="Y21" i="6"/>
  <c r="N22" i="6"/>
  <c r="O22" i="6"/>
  <c r="P22" i="6"/>
  <c r="Q22" i="6"/>
  <c r="R22" i="6"/>
  <c r="S22" i="6"/>
  <c r="T22" i="6"/>
  <c r="U22" i="6"/>
  <c r="V22" i="6"/>
  <c r="W22" i="6"/>
  <c r="X22" i="6"/>
  <c r="Y22" i="6"/>
  <c r="N23" i="6"/>
  <c r="O23" i="6"/>
  <c r="P23" i="6"/>
  <c r="Q23" i="6"/>
  <c r="R23" i="6"/>
  <c r="S23" i="6"/>
  <c r="T23" i="6"/>
  <c r="U23" i="6"/>
  <c r="V23" i="6"/>
  <c r="W23" i="6"/>
  <c r="X23" i="6"/>
  <c r="Y23" i="6"/>
  <c r="C18" i="6" l="1"/>
  <c r="D2" i="6" s="1"/>
  <c r="D18" i="6"/>
  <c r="E2" i="6" s="1"/>
  <c r="C19" i="6"/>
  <c r="D19" i="6"/>
  <c r="E19" i="6"/>
  <c r="F19" i="6"/>
  <c r="G19" i="6"/>
  <c r="H19" i="6"/>
  <c r="I19" i="6"/>
  <c r="J19" i="6"/>
  <c r="K19" i="6"/>
  <c r="L19" i="6"/>
  <c r="M19" i="6"/>
  <c r="C20" i="6"/>
  <c r="D20" i="6"/>
  <c r="E20" i="6"/>
  <c r="F20" i="6"/>
  <c r="G20" i="6"/>
  <c r="H20" i="6"/>
  <c r="I20" i="6"/>
  <c r="J20" i="6"/>
  <c r="K20" i="6"/>
  <c r="L20" i="6"/>
  <c r="M20" i="6"/>
  <c r="C21" i="6"/>
  <c r="D21" i="6"/>
  <c r="E21" i="6"/>
  <c r="F21" i="6"/>
  <c r="G21" i="6"/>
  <c r="H21" i="6"/>
  <c r="I21" i="6"/>
  <c r="J21" i="6"/>
  <c r="K21" i="6"/>
  <c r="L21" i="6"/>
  <c r="M21" i="6"/>
  <c r="C22" i="6"/>
  <c r="D22" i="6"/>
  <c r="E22" i="6"/>
  <c r="F22" i="6"/>
  <c r="G22" i="6"/>
  <c r="H22" i="6"/>
  <c r="I22" i="6"/>
  <c r="J22" i="6"/>
  <c r="K22" i="6"/>
  <c r="L22" i="6"/>
  <c r="M22" i="6"/>
  <c r="C23" i="6"/>
  <c r="D23" i="6"/>
  <c r="E23" i="6"/>
  <c r="F23" i="6"/>
  <c r="G23" i="6"/>
  <c r="H23" i="6"/>
  <c r="I23" i="6"/>
  <c r="J23" i="6"/>
  <c r="K23" i="6"/>
  <c r="L23" i="6"/>
  <c r="M23" i="6"/>
  <c r="B19" i="6"/>
  <c r="B20" i="6"/>
  <c r="B21" i="6"/>
  <c r="B22" i="6"/>
  <c r="B23" i="6"/>
  <c r="B18" i="6"/>
  <c r="E18" i="6" l="1"/>
  <c r="F2" i="6" s="1"/>
  <c r="E12" i="4"/>
  <c r="F12" i="4"/>
  <c r="G12" i="4"/>
  <c r="E13" i="4"/>
  <c r="F13" i="4"/>
  <c r="G13" i="4"/>
  <c r="E14" i="4"/>
  <c r="F14" i="4"/>
  <c r="G14" i="4"/>
  <c r="E15" i="4"/>
  <c r="E16" i="4"/>
  <c r="E7" i="4"/>
  <c r="G7" i="4"/>
  <c r="F7" i="4"/>
  <c r="E8" i="4"/>
  <c r="G8" i="4"/>
  <c r="F8" i="4"/>
  <c r="E9" i="4"/>
  <c r="G9" i="4"/>
  <c r="F9" i="4"/>
  <c r="E10" i="4"/>
  <c r="G10" i="4"/>
  <c r="F10" i="4"/>
  <c r="E11" i="4"/>
  <c r="G11" i="4"/>
  <c r="F11" i="4"/>
  <c r="G15" i="4"/>
  <c r="F15" i="4"/>
  <c r="G16" i="4"/>
  <c r="F16" i="4"/>
  <c r="E17" i="4"/>
  <c r="G17" i="4"/>
  <c r="F17" i="4"/>
  <c r="E18" i="4"/>
  <c r="G18" i="4"/>
  <c r="F18" i="4"/>
  <c r="E19" i="4"/>
  <c r="G19" i="4"/>
  <c r="F19" i="4"/>
  <c r="E20" i="4"/>
  <c r="G20" i="4"/>
  <c r="F20" i="4"/>
  <c r="E21" i="4"/>
  <c r="G21" i="4"/>
  <c r="F21" i="4"/>
  <c r="E22" i="4"/>
  <c r="G22" i="4"/>
  <c r="F22" i="4"/>
  <c r="E23" i="4"/>
  <c r="G23" i="4"/>
  <c r="F23" i="4"/>
  <c r="E24" i="4"/>
  <c r="G24" i="4"/>
  <c r="F24" i="4"/>
  <c r="E25" i="4"/>
  <c r="G25" i="4"/>
  <c r="F25" i="4"/>
  <c r="E26" i="4"/>
  <c r="G26" i="4"/>
  <c r="F26" i="4"/>
  <c r="E27" i="4"/>
  <c r="G27" i="4"/>
  <c r="F27" i="4"/>
  <c r="E28" i="4"/>
  <c r="G28" i="4"/>
  <c r="F28" i="4"/>
  <c r="E29" i="4"/>
  <c r="G29" i="4"/>
  <c r="F29" i="4"/>
  <c r="E30" i="4"/>
  <c r="G30" i="4"/>
  <c r="F30" i="4"/>
  <c r="E31" i="4"/>
  <c r="G31" i="4"/>
  <c r="F31" i="4"/>
  <c r="E32" i="4"/>
  <c r="G32" i="4"/>
  <c r="F32" i="4"/>
  <c r="E33" i="4"/>
  <c r="G33" i="4"/>
  <c r="F33" i="4"/>
  <c r="E34" i="4"/>
  <c r="G34" i="4"/>
  <c r="F34" i="4"/>
  <c r="E35" i="4"/>
  <c r="G35" i="4"/>
  <c r="F35" i="4"/>
  <c r="E36" i="4"/>
  <c r="G36" i="4"/>
  <c r="F36" i="4"/>
  <c r="E37" i="4"/>
  <c r="G37" i="4"/>
  <c r="F37" i="4"/>
  <c r="E38" i="4"/>
  <c r="G38" i="4"/>
  <c r="F38" i="4"/>
  <c r="E39" i="4"/>
  <c r="G39" i="4"/>
  <c r="F39" i="4"/>
  <c r="E40" i="4"/>
  <c r="G40" i="4"/>
  <c r="F40" i="4"/>
  <c r="E41" i="4"/>
  <c r="G41" i="4"/>
  <c r="F41" i="4"/>
  <c r="E42" i="4"/>
  <c r="G42" i="4"/>
  <c r="F42" i="4"/>
  <c r="E43" i="4"/>
  <c r="G43" i="4"/>
  <c r="F43" i="4"/>
  <c r="E44" i="4"/>
  <c r="G44" i="4"/>
  <c r="F44" i="4"/>
  <c r="E45" i="4"/>
  <c r="G45" i="4"/>
  <c r="F45" i="4"/>
  <c r="E46" i="4"/>
  <c r="G46" i="4"/>
  <c r="F46" i="4"/>
  <c r="E47" i="4"/>
  <c r="G47" i="4"/>
  <c r="F47" i="4"/>
  <c r="E48" i="4"/>
  <c r="G48" i="4"/>
  <c r="F48" i="4"/>
  <c r="E49" i="4"/>
  <c r="G49" i="4"/>
  <c r="F49" i="4"/>
  <c r="E50" i="4"/>
  <c r="G50" i="4"/>
  <c r="F50" i="4"/>
  <c r="E51" i="4"/>
  <c r="G51" i="4"/>
  <c r="F51" i="4"/>
  <c r="E52" i="4"/>
  <c r="G52" i="4"/>
  <c r="F52" i="4"/>
  <c r="E53" i="4"/>
  <c r="G53" i="4"/>
  <c r="F53" i="4"/>
  <c r="E54" i="4"/>
  <c r="G54" i="4"/>
  <c r="F54" i="4"/>
  <c r="E55" i="4"/>
  <c r="G55" i="4"/>
  <c r="F55" i="4"/>
  <c r="E56" i="4"/>
  <c r="G56" i="4"/>
  <c r="F56" i="4"/>
  <c r="E57" i="4"/>
  <c r="G57" i="4"/>
  <c r="F57" i="4"/>
  <c r="E58" i="4"/>
  <c r="G58" i="4"/>
  <c r="F58" i="4"/>
  <c r="E59" i="4"/>
  <c r="G59" i="4"/>
  <c r="F59" i="4"/>
  <c r="E60" i="4"/>
  <c r="G60" i="4"/>
  <c r="F60" i="4"/>
  <c r="E61" i="4"/>
  <c r="G61" i="4"/>
  <c r="F61" i="4"/>
  <c r="E62" i="4"/>
  <c r="G62" i="4"/>
  <c r="F62" i="4"/>
  <c r="E63" i="4"/>
  <c r="G63" i="4"/>
  <c r="F63" i="4"/>
  <c r="E64" i="4"/>
  <c r="G64" i="4"/>
  <c r="F64" i="4"/>
  <c r="E65" i="4"/>
  <c r="G65" i="4"/>
  <c r="F65" i="4"/>
  <c r="E66" i="4"/>
  <c r="G66" i="4"/>
  <c r="F66" i="4"/>
  <c r="E67" i="4"/>
  <c r="G67" i="4"/>
  <c r="F67" i="4"/>
  <c r="E68" i="4"/>
  <c r="G68" i="4"/>
  <c r="F68" i="4"/>
  <c r="E69" i="4"/>
  <c r="G69" i="4"/>
  <c r="F69" i="4"/>
  <c r="E70" i="4"/>
  <c r="G70" i="4"/>
  <c r="F70" i="4"/>
  <c r="E71" i="4"/>
  <c r="G71" i="4"/>
  <c r="F71" i="4"/>
  <c r="E72" i="4"/>
  <c r="G72" i="4"/>
  <c r="F72" i="4"/>
  <c r="E73" i="4"/>
  <c r="G73" i="4"/>
  <c r="F73" i="4"/>
  <c r="E74" i="4"/>
  <c r="G74" i="4"/>
  <c r="F74" i="4"/>
  <c r="E75" i="4"/>
  <c r="G75" i="4"/>
  <c r="F75" i="4"/>
  <c r="E76" i="4"/>
  <c r="G76" i="4"/>
  <c r="F76" i="4"/>
  <c r="E77" i="4"/>
  <c r="G77" i="4"/>
  <c r="F77" i="4"/>
  <c r="E78" i="4"/>
  <c r="G78" i="4"/>
  <c r="F78" i="4"/>
  <c r="E79" i="4"/>
  <c r="G79" i="4"/>
  <c r="F79" i="4"/>
  <c r="E80" i="4"/>
  <c r="G80" i="4"/>
  <c r="F80" i="4"/>
  <c r="E81" i="4"/>
  <c r="G81" i="4"/>
  <c r="F81" i="4"/>
  <c r="E82" i="4"/>
  <c r="G82" i="4"/>
  <c r="F82" i="4"/>
  <c r="E83" i="4"/>
  <c r="G83" i="4"/>
  <c r="F83" i="4"/>
  <c r="E84" i="4"/>
  <c r="G84" i="4"/>
  <c r="F84" i="4"/>
  <c r="E85" i="4"/>
  <c r="G85" i="4"/>
  <c r="F85" i="4"/>
  <c r="E86" i="4"/>
  <c r="G86" i="4"/>
  <c r="F86" i="4"/>
  <c r="E87" i="4"/>
  <c r="G87" i="4"/>
  <c r="F87" i="4"/>
  <c r="E88" i="4"/>
  <c r="G88" i="4"/>
  <c r="F88" i="4"/>
  <c r="E89" i="4"/>
  <c r="G89" i="4"/>
  <c r="F89" i="4"/>
  <c r="E90" i="4"/>
  <c r="G90" i="4"/>
  <c r="F90" i="4"/>
  <c r="E91" i="4"/>
  <c r="G91" i="4"/>
  <c r="F91" i="4"/>
  <c r="E92" i="4"/>
  <c r="G92" i="4"/>
  <c r="F92" i="4"/>
  <c r="E93" i="4"/>
  <c r="G93" i="4"/>
  <c r="F93" i="4"/>
  <c r="E94" i="4"/>
  <c r="G94" i="4"/>
  <c r="F94" i="4"/>
  <c r="E95" i="4"/>
  <c r="G95" i="4"/>
  <c r="F95" i="4"/>
  <c r="E96" i="4"/>
  <c r="G96" i="4"/>
  <c r="F96" i="4"/>
  <c r="E97" i="4"/>
  <c r="G97" i="4"/>
  <c r="F97" i="4"/>
  <c r="E98" i="4"/>
  <c r="G98" i="4"/>
  <c r="F98" i="4"/>
  <c r="E99" i="4"/>
  <c r="G99" i="4"/>
  <c r="F99" i="4"/>
  <c r="E100" i="4"/>
  <c r="G100" i="4"/>
  <c r="F100" i="4"/>
  <c r="E101" i="4"/>
  <c r="G101" i="4"/>
  <c r="F101" i="4"/>
  <c r="E102" i="4"/>
  <c r="G102" i="4"/>
  <c r="F102" i="4"/>
  <c r="E103" i="4"/>
  <c r="G103" i="4"/>
  <c r="F103" i="4"/>
  <c r="E104" i="4"/>
  <c r="G104" i="4"/>
  <c r="F104" i="4"/>
  <c r="E105" i="4"/>
  <c r="G105" i="4"/>
  <c r="F105" i="4"/>
  <c r="E106" i="4"/>
  <c r="G106" i="4"/>
  <c r="F106" i="4"/>
  <c r="E107" i="4"/>
  <c r="G107" i="4"/>
  <c r="F107" i="4"/>
  <c r="E108" i="4"/>
  <c r="G108" i="4"/>
  <c r="F108" i="4"/>
  <c r="E109" i="4"/>
  <c r="G109" i="4"/>
  <c r="F109" i="4"/>
  <c r="E110" i="4"/>
  <c r="G110" i="4"/>
  <c r="F110" i="4"/>
  <c r="E111" i="4"/>
  <c r="G111" i="4"/>
  <c r="F111" i="4"/>
  <c r="E112" i="4"/>
  <c r="G112" i="4"/>
  <c r="F112" i="4"/>
  <c r="E113" i="4"/>
  <c r="G113" i="4"/>
  <c r="F113" i="4"/>
  <c r="E114" i="4"/>
  <c r="G114" i="4"/>
  <c r="F114" i="4"/>
  <c r="E115" i="4"/>
  <c r="G115" i="4"/>
  <c r="F115" i="4"/>
  <c r="E116" i="4"/>
  <c r="G116" i="4"/>
  <c r="F116" i="4"/>
  <c r="E117" i="4"/>
  <c r="G117" i="4"/>
  <c r="F117" i="4"/>
  <c r="E118" i="4"/>
  <c r="G118" i="4"/>
  <c r="F118" i="4"/>
  <c r="E119" i="4"/>
  <c r="G119" i="4"/>
  <c r="F119" i="4"/>
  <c r="E120" i="4"/>
  <c r="G120" i="4"/>
  <c r="F120" i="4"/>
  <c r="E121" i="4"/>
  <c r="G121" i="4"/>
  <c r="F121" i="4"/>
  <c r="E122" i="4"/>
  <c r="G122" i="4"/>
  <c r="F122" i="4"/>
  <c r="E123" i="4"/>
  <c r="G123" i="4"/>
  <c r="F123" i="4"/>
  <c r="E124" i="4"/>
  <c r="G124" i="4"/>
  <c r="F124" i="4"/>
  <c r="E125" i="4"/>
  <c r="G125" i="4"/>
  <c r="F125" i="4"/>
  <c r="E126" i="4"/>
  <c r="G126" i="4"/>
  <c r="F126" i="4"/>
  <c r="E127" i="4"/>
  <c r="G127" i="4"/>
  <c r="F127" i="4"/>
  <c r="E128" i="4"/>
  <c r="G128" i="4"/>
  <c r="F128" i="4"/>
  <c r="E129" i="4"/>
  <c r="G129" i="4"/>
  <c r="F129" i="4"/>
  <c r="F6" i="4"/>
  <c r="G6" i="4"/>
  <c r="E6" i="4"/>
  <c r="F18" i="6" l="1"/>
  <c r="G2" i="6" s="1"/>
  <c r="E23" i="1"/>
  <c r="E35" i="1"/>
  <c r="C26" i="1"/>
  <c r="C21" i="1"/>
  <c r="E21" i="1"/>
  <c r="E17" i="1"/>
  <c r="E15" i="1"/>
  <c r="C15" i="1"/>
  <c r="C12" i="1"/>
  <c r="E11" i="1"/>
  <c r="C7" i="1"/>
  <c r="C8" i="1"/>
  <c r="G18" i="6" l="1"/>
  <c r="H2" i="6" s="1"/>
  <c r="E44" i="1"/>
  <c r="C3" i="1"/>
  <c r="H18" i="6" l="1"/>
  <c r="I2" i="6" s="1"/>
  <c r="C44" i="1"/>
  <c r="C45" i="1" s="1"/>
  <c r="E45" i="1"/>
  <c r="F3" i="1"/>
  <c r="I18" i="6" l="1"/>
  <c r="J2" i="6" s="1"/>
  <c r="F45" i="1"/>
  <c r="J18" i="6" l="1"/>
  <c r="K2" i="6" s="1"/>
  <c r="D6" i="3"/>
  <c r="D7" i="3"/>
  <c r="D9" i="3"/>
  <c r="D11" i="3"/>
  <c r="D13" i="3"/>
  <c r="D15" i="3"/>
  <c r="D17" i="3"/>
  <c r="D19" i="3"/>
  <c r="D21" i="3"/>
  <c r="D23" i="3"/>
  <c r="D25" i="3"/>
  <c r="D27" i="3"/>
  <c r="D29" i="3"/>
  <c r="D5" i="3"/>
  <c r="D8" i="3"/>
  <c r="D10" i="3"/>
  <c r="D12" i="3"/>
  <c r="D14" i="3"/>
  <c r="D16" i="3"/>
  <c r="D18" i="3"/>
  <c r="D20" i="3"/>
  <c r="D22" i="3"/>
  <c r="D24" i="3"/>
  <c r="D26" i="3"/>
  <c r="D28" i="3"/>
  <c r="D30" i="3"/>
  <c r="K18" i="6" l="1"/>
  <c r="L2" i="6" s="1"/>
  <c r="L18" i="6" l="1"/>
  <c r="M2" i="6" s="1"/>
  <c r="M18" i="6" l="1"/>
  <c r="N2" i="6" s="1"/>
  <c r="N18" i="6" l="1"/>
  <c r="O2" i="6" s="1"/>
  <c r="O18" i="6" l="1"/>
  <c r="P2" i="6" s="1"/>
  <c r="P18" i="6" l="1"/>
  <c r="Q2" i="6" s="1"/>
  <c r="Q18" i="6" l="1"/>
  <c r="R2" i="6" s="1"/>
  <c r="R18" i="6" l="1"/>
  <c r="S2" i="6" s="1"/>
  <c r="S18" i="6" l="1"/>
  <c r="T2" i="6" s="1"/>
  <c r="T18" i="6" l="1"/>
  <c r="U2" i="6" s="1"/>
  <c r="U18" i="6" l="1"/>
  <c r="V2" i="6" s="1"/>
  <c r="V18" i="6" l="1"/>
  <c r="W2" i="6" s="1"/>
  <c r="W18" i="6" l="1"/>
  <c r="X2" i="6" s="1"/>
  <c r="X18" i="6" l="1"/>
  <c r="Y2" i="6" s="1"/>
  <c r="Z2" i="6" l="1"/>
  <c r="Z18" i="6" s="1"/>
  <c r="AA2" i="6" s="1"/>
  <c r="AA18" i="6" s="1"/>
  <c r="AB2" i="6" s="1"/>
  <c r="AB18" i="6" s="1"/>
  <c r="AC2" i="6" s="1"/>
  <c r="AC18" i="6" s="1"/>
  <c r="AD2" i="6" s="1"/>
  <c r="AD18" i="6" s="1"/>
  <c r="AE2" i="6" s="1"/>
  <c r="AE18" i="6" s="1"/>
  <c r="AF2" i="6" s="1"/>
  <c r="AF18" i="6" s="1"/>
  <c r="AG2" i="6" s="1"/>
  <c r="AG18" i="6" s="1"/>
  <c r="AH2" i="6" s="1"/>
  <c r="AH18" i="6" s="1"/>
  <c r="AI2" i="6" s="1"/>
  <c r="AI18" i="6" s="1"/>
  <c r="AJ2" i="6" s="1"/>
  <c r="AJ18" i="6" s="1"/>
  <c r="AK2" i="6" s="1"/>
  <c r="AK18" i="6" s="1"/>
  <c r="AL2" i="6" s="1"/>
  <c r="AL18" i="6" s="1"/>
  <c r="AM2" i="6" s="1"/>
  <c r="AM18" i="6" s="1"/>
  <c r="AN2" i="6" s="1"/>
  <c r="AN18" i="6" s="1"/>
  <c r="AO2" i="6" s="1"/>
  <c r="AO18" i="6" s="1"/>
  <c r="AP2" i="6" s="1"/>
  <c r="AP18" i="6" s="1"/>
  <c r="AQ2" i="6" s="1"/>
  <c r="AQ18" i="6" s="1"/>
  <c r="AR2" i="6" s="1"/>
  <c r="AR18" i="6" s="1"/>
  <c r="AS2" i="6" s="1"/>
  <c r="AS18" i="6" s="1"/>
  <c r="AT2" i="6" s="1"/>
  <c r="AT18" i="6" s="1"/>
  <c r="AU2" i="6" s="1"/>
  <c r="AU18" i="6" s="1"/>
  <c r="AV2" i="6" s="1"/>
  <c r="AV18" i="6"/>
  <c r="AW2" i="6" s="1"/>
  <c r="Y18" i="6"/>
  <c r="AW18" i="6" l="1"/>
  <c r="AX2" i="6" s="1"/>
  <c r="AX18" i="6" l="1"/>
  <c r="AY2" i="6" s="1"/>
  <c r="AY18" i="6" l="1"/>
  <c r="AZ2" i="6" s="1"/>
  <c r="AZ18" i="6" l="1"/>
  <c r="BA2" i="6" s="1"/>
  <c r="BA18" i="6" l="1"/>
  <c r="BB2" i="6" s="1"/>
  <c r="BB18" i="6" l="1"/>
  <c r="BC2" i="6" s="1"/>
  <c r="BC18" i="6" l="1"/>
  <c r="BD2" i="6" s="1"/>
  <c r="BD18" i="6" l="1"/>
  <c r="BE2" i="6" s="1"/>
  <c r="BE18" i="6" l="1"/>
  <c r="BF2" i="6" s="1"/>
  <c r="BF18" i="6" l="1"/>
  <c r="BG2" i="6" s="1"/>
  <c r="BG18" i="6" l="1"/>
  <c r="BH2" i="6" s="1"/>
  <c r="BH18" i="6" l="1"/>
  <c r="BI2" i="6" l="1"/>
  <c r="BI18" i="6" l="1"/>
  <c r="BJ2" i="6" s="1"/>
  <c r="BJ18" i="6" l="1"/>
  <c r="BK2" i="6" s="1"/>
  <c r="BK18" i="6" s="1"/>
  <c r="BL2" i="6" s="1"/>
  <c r="BL18" i="6" s="1"/>
  <c r="BM2" i="6" s="1"/>
  <c r="BM18" i="6" s="1"/>
  <c r="BN2" i="6" s="1"/>
  <c r="BN18" i="6" s="1"/>
  <c r="BO2" i="6" s="1"/>
  <c r="BO18" i="6" s="1"/>
  <c r="BP2" i="6" s="1"/>
  <c r="BP18" i="6" s="1"/>
  <c r="BQ2" i="6" s="1"/>
  <c r="BQ18" i="6" s="1"/>
  <c r="BR2" i="6" s="1"/>
  <c r="BR18" i="6" s="1"/>
  <c r="BS2" i="6" s="1"/>
  <c r="BS18" i="6" s="1"/>
  <c r="BT2" i="6" s="1"/>
  <c r="BT18" i="6" s="1"/>
  <c r="BU2" i="6" s="1"/>
  <c r="BU18" i="6" s="1"/>
  <c r="BV2" i="6" s="1"/>
  <c r="BV18" i="6" s="1"/>
  <c r="BW2" i="6" s="1"/>
  <c r="BW18" i="6" s="1"/>
  <c r="BX2" i="6" s="1"/>
  <c r="BX18" i="6" s="1"/>
  <c r="BY2" i="6" s="1"/>
  <c r="BY18" i="6" s="1"/>
  <c r="BZ2" i="6" s="1"/>
  <c r="BZ18" i="6" s="1"/>
  <c r="CA2" i="6" s="1"/>
  <c r="CA18" i="6" s="1"/>
  <c r="CB2" i="6" s="1"/>
  <c r="CB18" i="6" s="1"/>
  <c r="CC2" i="6" s="1"/>
  <c r="CC18" i="6" s="1"/>
  <c r="CD2" i="6" s="1"/>
  <c r="CD18" i="6" s="1"/>
  <c r="CE2" i="6" s="1"/>
  <c r="CE18" i="6" s="1"/>
  <c r="CF2" i="6" s="1"/>
  <c r="CF18" i="6" s="1"/>
  <c r="CG2" i="6" s="1"/>
  <c r="CG18" i="6" s="1"/>
  <c r="CH2" i="6" s="1"/>
  <c r="CH18" i="6" s="1"/>
  <c r="CI2" i="6" s="1"/>
  <c r="CI18" i="6" s="1"/>
  <c r="CJ2" i="6" s="1"/>
  <c r="CJ18" i="6" s="1"/>
  <c r="CK2" i="6" s="1"/>
  <c r="CK18" i="6" s="1"/>
  <c r="CL2" i="6" s="1"/>
  <c r="CL18" i="6" s="1"/>
  <c r="CM2" i="6" s="1"/>
  <c r="CM18" i="6" s="1"/>
  <c r="CN2" i="6" s="1"/>
  <c r="CN18" i="6" s="1"/>
  <c r="CO2" i="6" s="1"/>
  <c r="CO18" i="6" s="1"/>
  <c r="CP2" i="6" s="1"/>
  <c r="CP18" i="6" s="1"/>
  <c r="CQ2" i="6" s="1"/>
  <c r="CQ18" i="6" s="1"/>
  <c r="CR2" i="6" s="1"/>
  <c r="CR18" i="6" s="1"/>
  <c r="CS2" i="6" s="1"/>
  <c r="CS18" i="6" s="1"/>
  <c r="CT2" i="6" s="1"/>
  <c r="CT18" i="6" s="1"/>
  <c r="CU2" i="6" s="1"/>
  <c r="CU18" i="6" s="1"/>
  <c r="CV2" i="6" s="1"/>
  <c r="CV18" i="6" l="1"/>
  <c r="CW2" i="6" s="1"/>
  <c r="CW18" i="6" l="1"/>
  <c r="CX2" i="6" s="1"/>
  <c r="CX18" i="6" l="1"/>
  <c r="CY2" i="6" s="1"/>
  <c r="CY18" i="6" l="1"/>
  <c r="CZ2" i="6" s="1"/>
  <c r="CZ18" i="6" l="1"/>
  <c r="DA2" i="6" s="1"/>
  <c r="DA18" i="6" l="1"/>
  <c r="DB2" i="6" l="1"/>
  <c r="DB18" i="6" l="1"/>
  <c r="DC2" i="6"/>
  <c r="DC18" i="6" l="1"/>
  <c r="DD2" i="6" s="1"/>
  <c r="DE2" i="6" l="1"/>
  <c r="DD18" i="6"/>
  <c r="DE18" i="6" l="1"/>
  <c r="DF2" i="6"/>
  <c r="DF18" i="6" s="1"/>
  <c r="DG2" i="6" s="1"/>
  <c r="DH2" i="6" l="1"/>
  <c r="DH18" i="6" s="1"/>
  <c r="DI2" i="6" s="1"/>
  <c r="DG18" i="6"/>
  <c r="DI18" i="6" l="1"/>
  <c r="DJ2" i="6" s="1"/>
  <c r="DJ18" i="6" s="1"/>
  <c r="DK2" i="6" s="1"/>
  <c r="DK18" i="6" l="1"/>
  <c r="DL2" i="6" s="1"/>
  <c r="DL18" i="6" s="1"/>
  <c r="DM2" i="6" s="1"/>
  <c r="DM18" i="6" l="1"/>
  <c r="DN2" i="6" s="1"/>
  <c r="DN18" i="6" s="1"/>
  <c r="DO2" i="6" s="1"/>
  <c r="DO18" i="6" l="1"/>
  <c r="DP2" i="6" s="1"/>
  <c r="DP18" i="6" s="1"/>
  <c r="DQ2" i="6" s="1"/>
  <c r="DQ18" i="6" l="1"/>
  <c r="DR2" i="6" s="1"/>
  <c r="DR18" i="6" s="1"/>
  <c r="DS2" i="6" s="1"/>
  <c r="DS18" i="6" l="1"/>
  <c r="DT2" i="6" s="1"/>
  <c r="DT18" i="6" s="1"/>
  <c r="DU2" i="6" s="1"/>
  <c r="DU18" i="6" l="1"/>
  <c r="DV2" i="6" s="1"/>
  <c r="DV18" i="6" s="1"/>
  <c r="DW2" i="6" s="1"/>
  <c r="DW18" i="6" l="1"/>
  <c r="DX2" i="6" s="1"/>
  <c r="DX18" i="6" s="1"/>
  <c r="DY2" i="6" s="1"/>
  <c r="DY18" i="6" l="1"/>
  <c r="DZ2" i="6" s="1"/>
  <c r="DZ18" i="6" l="1"/>
  <c r="EA2" i="6"/>
  <c r="EA18" i="6" l="1"/>
  <c r="EB2" i="6" s="1"/>
  <c r="EC2" i="6" l="1"/>
  <c r="EC18" i="6" s="1"/>
  <c r="ED2" i="6" s="1"/>
  <c r="EB18" i="6"/>
  <c r="ED18" i="6" l="1"/>
  <c r="EE2" i="6" s="1"/>
  <c r="EE18" i="6" l="1"/>
  <c r="EF2" i="6" s="1"/>
  <c r="EF18" i="6" l="1"/>
  <c r="EG2" i="6" s="1"/>
  <c r="EG18" i="6" l="1"/>
  <c r="EH2" i="6" s="1"/>
  <c r="EH18" i="6" l="1"/>
  <c r="EI2" i="6" s="1"/>
  <c r="EJ2" i="6" l="1"/>
  <c r="EJ18" i="6" s="1"/>
  <c r="EK2" i="6" s="1"/>
  <c r="EI18" i="6"/>
  <c r="EK18" i="6" l="1"/>
  <c r="EL2" i="6" s="1"/>
  <c r="EL18" i="6" l="1"/>
  <c r="EM2" i="6"/>
  <c r="EM18" i="6" l="1"/>
  <c r="EN2" i="6" s="1"/>
  <c r="EO2" i="6" l="1"/>
  <c r="EN18" i="6"/>
  <c r="EO18" i="6" l="1"/>
  <c r="EP2" i="6" s="1"/>
  <c r="EP18" i="6" s="1"/>
</calcChain>
</file>

<file path=xl/sharedStrings.xml><?xml version="1.0" encoding="utf-8"?>
<sst xmlns="http://schemas.openxmlformats.org/spreadsheetml/2006/main" count="1784" uniqueCount="173">
  <si>
    <t>PASO 1: CALCULAR SALARIO/HORA REAL</t>
  </si>
  <si>
    <t>BAR</t>
  </si>
  <si>
    <t>GAS</t>
  </si>
  <si>
    <t>sep</t>
  </si>
  <si>
    <t>2019</t>
  </si>
  <si>
    <t>Tiempo (h/mes)</t>
  </si>
  <si>
    <t>Transporte</t>
  </si>
  <si>
    <t>Transporte Público</t>
  </si>
  <si>
    <t>Tickets Parking</t>
  </si>
  <si>
    <t>Peajes</t>
  </si>
  <si>
    <t>Ruedas</t>
  </si>
  <si>
    <t>Caminar / Bici</t>
  </si>
  <si>
    <t>Apariencia</t>
  </si>
  <si>
    <t>Zapatos comprados para el trabajo</t>
  </si>
  <si>
    <t>Maquillaje/cremas/Afeitado para ir al trabajo</t>
  </si>
  <si>
    <t>Comidas</t>
  </si>
  <si>
    <t>Cafés descanso</t>
  </si>
  <si>
    <t>Auto recompensas por un trabajo que no te gusta</t>
  </si>
  <si>
    <t>Tiempo adicional hasta desconexión del trabajo</t>
  </si>
  <si>
    <t>Sustancias/pastillas antiestrés</t>
  </si>
  <si>
    <t>Descompresión diaria del trabajo</t>
  </si>
  <si>
    <t>Entretenimientos de Escape</t>
  </si>
  <si>
    <t>Bares</t>
  </si>
  <si>
    <t>Media (videojuegos, internet,…)</t>
  </si>
  <si>
    <t>Vacaciones</t>
  </si>
  <si>
    <t>Vacaciones para desconectar del trabajo</t>
  </si>
  <si>
    <t>Enfermedades relacionadas con el trabajo</t>
  </si>
  <si>
    <t>Catarros</t>
  </si>
  <si>
    <t>Masajes para dolores de espalda</t>
  </si>
  <si>
    <t>Hospitalizaciones</t>
  </si>
  <si>
    <t>Salario/hora</t>
  </si>
  <si>
    <t>Salario Neto inicial</t>
  </si>
  <si>
    <t>Salario Neto (€/mes)</t>
  </si>
  <si>
    <t>Automático</t>
  </si>
  <si>
    <t>Parámetro de entrada</t>
  </si>
  <si>
    <t>EXTRAS</t>
  </si>
  <si>
    <t>Coste (€/mes)</t>
  </si>
  <si>
    <t>Combustible vehículo propio</t>
  </si>
  <si>
    <t>Observación</t>
  </si>
  <si>
    <t>40 km de trayecto diario / neumáticos para 30.000 km</t>
  </si>
  <si>
    <t>20' diarios andando / 4 días a la semana</t>
  </si>
  <si>
    <t>Ropa especial para el trabajo</t>
  </si>
  <si>
    <t>Un traje nuevo cada 4 meses con un tiempo diario de preparación de 15'</t>
  </si>
  <si>
    <t>Zapatos nuevos cada 6 meses</t>
  </si>
  <si>
    <t>Extra Tiempo/Coste Comidas en el trabajo</t>
  </si>
  <si>
    <t>5€ adicionales de coste diario por tener que comer en el trabajo</t>
  </si>
  <si>
    <t>Comida entretenimiento trabajo (galletas, snacks,…)</t>
  </si>
  <si>
    <t>1 comida semanal como recompensa</t>
  </si>
  <si>
    <t>1 hora para poder desconectar de la rutina de trabajo</t>
  </si>
  <si>
    <t>Películas, series</t>
  </si>
  <si>
    <t>Ajustes</t>
  </si>
  <si>
    <t>Trabajo con Ajustes</t>
  </si>
  <si>
    <t>Salario/hora REAL</t>
  </si>
  <si>
    <t>Viaje anual de 1.500€</t>
  </si>
  <si>
    <t>INGRESO / GASTO</t>
  </si>
  <si>
    <t>CATEGORÍA</t>
  </si>
  <si>
    <t>SUBCATEGORÍA</t>
  </si>
  <si>
    <t>VALOR</t>
  </si>
  <si>
    <t>FECHA</t>
  </si>
  <si>
    <t>CONCEPTO</t>
  </si>
  <si>
    <t>INGRESO</t>
  </si>
  <si>
    <t>INGRESO ACTIVO</t>
  </si>
  <si>
    <t>NÓMINA</t>
  </si>
  <si>
    <t>Nómina Empresa X</t>
  </si>
  <si>
    <t>Alquier vivienda</t>
  </si>
  <si>
    <t>GASTO</t>
  </si>
  <si>
    <t>VIVIENDA</t>
  </si>
  <si>
    <t>ALQUILER</t>
  </si>
  <si>
    <t>Supermercado Z</t>
  </si>
  <si>
    <t>COMIDA</t>
  </si>
  <si>
    <t>EN CASA</t>
  </si>
  <si>
    <t>Restaurante</t>
  </si>
  <si>
    <t>FUERA</t>
  </si>
  <si>
    <t>Bar copas</t>
  </si>
  <si>
    <t>ENTRETENIMIENTO</t>
  </si>
  <si>
    <t>Comida trabajo</t>
  </si>
  <si>
    <t>Compra Centro Comercial Y</t>
  </si>
  <si>
    <t>ROPA</t>
  </si>
  <si>
    <t>ROPA TRABAJO</t>
  </si>
  <si>
    <t>Letra del coche</t>
  </si>
  <si>
    <t>TRANSPORTE</t>
  </si>
  <si>
    <t>LETRA COCHE</t>
  </si>
  <si>
    <t>Luz</t>
  </si>
  <si>
    <t>SUMINISTROS</t>
  </si>
  <si>
    <t>LUZ</t>
  </si>
  <si>
    <t>Internet</t>
  </si>
  <si>
    <t>TELECOMUNICACIONES</t>
  </si>
  <si>
    <t>Gas</t>
  </si>
  <si>
    <t>Sum of VALOR</t>
  </si>
  <si>
    <t>Unidades de Energía (h)</t>
  </si>
  <si>
    <t>INGRESO INVERSIÓN</t>
  </si>
  <si>
    <t>Satisfacción en proporción a la energía necesaria</t>
  </si>
  <si>
    <t>Cambio después de la Independencia Financiera</t>
  </si>
  <si>
    <t>CATEGORÍA / SUBCATEGORÍA</t>
  </si>
  <si>
    <t>Abono Transporte</t>
  </si>
  <si>
    <t>PÚBLICO</t>
  </si>
  <si>
    <t>Alineado con tus valores y objetivo de vida</t>
  </si>
  <si>
    <t>-</t>
  </si>
  <si>
    <t>+</t>
  </si>
  <si>
    <t>Diferencia Ingresos vs Gastos</t>
  </si>
  <si>
    <t>Diferencia Inversión vs Gastos</t>
  </si>
  <si>
    <t>Tasa de Ahorro (%)</t>
  </si>
  <si>
    <t>Etiquetas de columna</t>
  </si>
  <si>
    <t>Total general</t>
  </si>
  <si>
    <t>Mes</t>
  </si>
  <si>
    <t>Supermercado X</t>
  </si>
  <si>
    <t>Internet + servicios adicionales</t>
  </si>
  <si>
    <t>oct</t>
  </si>
  <si>
    <t>Inversión #  1</t>
  </si>
  <si>
    <t>Inversión #  2</t>
  </si>
  <si>
    <t>Inversión #  3</t>
  </si>
  <si>
    <t>Inversión #  4</t>
  </si>
  <si>
    <t>Inversión #  5</t>
  </si>
  <si>
    <t>Inversión #  6</t>
  </si>
  <si>
    <t>Tasa de Interés Anual Esperada</t>
  </si>
  <si>
    <t>Ingresos Inversión Mensual</t>
  </si>
  <si>
    <t>PREGUNTAS</t>
  </si>
  <si>
    <t>¿Existen alternativas a mi supermercado actual con mejor relación calidad/precio?</t>
  </si>
  <si>
    <t>¿Podría reducir las comidas/cenas en restaurantes con mi familia y amigos por comidas en casa donde cada día se cocine una especialidad diferente?</t>
  </si>
  <si>
    <t>¿Puedo reducir mis comidas de trabajo fuera por ejemplo aumentando el día que me llevo comida de casa o incluso pudiendo teletrabajar por la tarde?</t>
  </si>
  <si>
    <t>¿Tiene sentido que gaste el porcentaje actual de mi sueldo en el alquiler?</t>
  </si>
  <si>
    <t>¿Me podría mudar a un barrio periférico para bajar mi cuota de alquiler compensando el gasto que supondría un mayor transporte tanto en tiempo como en gastos?</t>
  </si>
  <si>
    <t>¿Podría renegociar con el banco los intereses de mi hipoteca o subrogar la hipoteca?</t>
  </si>
  <si>
    <t>¿Y si me quito la letra mensual de mi coche y opto por venderlo y comprarme otro más básico?</t>
  </si>
  <si>
    <t>¿Puedo utilizar car-sharing en lugar de mi propio coche?</t>
  </si>
  <si>
    <t>¿Puedo desplazarme al trabajo en transporte público y disminuir mis gastos?</t>
  </si>
  <si>
    <t>¿Puedo cambiar de compañía de seguros o renegociar con la actual?</t>
  </si>
  <si>
    <t>¿Podría teletrabajar parcial o totalmente disminuyendo mis gastos de transporte?</t>
  </si>
  <si>
    <t>¿Tengo la mejor tarifa de luz/agua/gas/telecomunicaciones? ¿Y si llamo a la competencia para ver qué me proponen?</t>
  </si>
  <si>
    <t>¿Necesito esas suscripciones de vídeo bajo demanda para ver series, películas, fútbol,...?</t>
  </si>
  <si>
    <t>¿Y si optimizo mi patrón de consumo de luz/agua/gas por ejemplo cambiando mis bombillas por unas de bajo consumo o trato de que tanto yo como los electrodomésticos que uso sean más óptimos?</t>
  </si>
  <si>
    <t>¿En serio necesito esa camisa de la marca X que cuesta 3 veces la camisa de marca genérica?</t>
  </si>
  <si>
    <t>¿Necesito tener 20 pares de zapatos/zapatillas/botas/...?</t>
  </si>
  <si>
    <t>¿Qué porcentaje de toda mi ropa realmente es la que utilizo? ¿Por qué no vendo/dono el resto de la ropa?</t>
  </si>
  <si>
    <t>¿Realmente me aporta salir de copas todos los fines de semana?</t>
  </si>
  <si>
    <t>¿Me compensa ir al cine 2 veces al mes? En caso afirmativo, ¿Por qué no aprovecho los "días del espectador" que cuesta la mitad y las palomitas me las llevo de casa que cuestan 1/3?</t>
  </si>
  <si>
    <t>¿Tengo plan alternativo a ir a un bar donde cada bebida cuesta lo mismo que la botella entera si pudiera quedar con esos amigos en otro lugar?</t>
  </si>
  <si>
    <t>MINIMIZAR GASTOS</t>
  </si>
  <si>
    <t>MAXIMIZAR INGRESOS</t>
  </si>
  <si>
    <r>
      <t>Negocia con tu jefe una subida salarial</t>
    </r>
    <r>
      <rPr>
        <sz val="10"/>
        <color rgb="FF444444"/>
        <rFont val="Open Sans"/>
        <family val="2"/>
      </rPr>
      <t>, pon en valor todo lo que aportas en tu compañía.</t>
    </r>
  </si>
  <si>
    <r>
      <t xml:space="preserve">Si no es posible conseguir una subida salarial, quizás hay </t>
    </r>
    <r>
      <rPr>
        <b/>
        <sz val="10"/>
        <color rgb="FF444444"/>
        <rFont val="Open Sans"/>
        <family val="2"/>
      </rPr>
      <t>alternativas que te ayudan en tu objetivo</t>
    </r>
    <r>
      <rPr>
        <sz val="10"/>
        <color rgb="FF444444"/>
        <rFont val="Open Sans"/>
        <family val="2"/>
      </rPr>
      <t>, como conseguir teletrabajo parcial o total que reduciría tus gastos de transporte, o incluso beneficios de empresa como cheques comida, cheque guardería,...</t>
    </r>
  </si>
  <si>
    <r>
      <t>Obtén otras fuentes de ingreso</t>
    </r>
    <r>
      <rPr>
        <sz val="10"/>
        <color rgb="FF444444"/>
        <rFont val="Open Sans"/>
        <family val="2"/>
      </rPr>
      <t xml:space="preserve">, estas fuentes adicionales pueden ser </t>
    </r>
    <r>
      <rPr>
        <i/>
        <sz val="10"/>
        <color rgb="FF444444"/>
        <rFont val="Open Sans"/>
        <family val="2"/>
      </rPr>
      <t>ingresos activos</t>
    </r>
    <r>
      <rPr>
        <sz val="10"/>
        <color rgb="FF444444"/>
        <rFont val="Open Sans"/>
        <family val="2"/>
      </rPr>
      <t xml:space="preserve"> (es decir, intercambiar más horas de tu vida para obtener dinero) o bien fuentes de </t>
    </r>
    <r>
      <rPr>
        <i/>
        <sz val="10"/>
        <color rgb="FF444444"/>
        <rFont val="Open Sans"/>
        <family val="2"/>
      </rPr>
      <t>ingresos pasivos</t>
    </r>
    <r>
      <rPr>
        <sz val="10"/>
        <color rgb="FF444444"/>
        <rFont val="Open Sans"/>
        <family val="2"/>
      </rPr>
      <t xml:space="preserve"> (obtener dinero a lo largo del tiempo por algo que creaste en el pasado pero que continúa aportándote ingresos recurrentes).</t>
    </r>
  </si>
  <si>
    <t>Valor Inversión</t>
  </si>
  <si>
    <t>Inversión #  1 Renta Variable</t>
  </si>
  <si>
    <t>Inversión #  2 Renta Fija</t>
  </si>
  <si>
    <t>RENTA VARIABLE</t>
  </si>
  <si>
    <t>RENTA FIJA</t>
  </si>
  <si>
    <t>(en blanco)</t>
  </si>
  <si>
    <t>nov</t>
  </si>
  <si>
    <t>dic</t>
  </si>
  <si>
    <t>2020</t>
  </si>
  <si>
    <t>ene</t>
  </si>
  <si>
    <t>feb</t>
  </si>
  <si>
    <t>mar</t>
  </si>
  <si>
    <t>abr</t>
  </si>
  <si>
    <t>may</t>
  </si>
  <si>
    <t>jun</t>
  </si>
  <si>
    <t>jul</t>
  </si>
  <si>
    <t>ago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</si>
  <si>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</si>
  <si>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</si>
  <si>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</si>
  <si>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</si>
  <si>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</si>
  <si>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</si>
  <si>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</si>
  <si>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</si>
  <si>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</si>
  <si>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</si>
  <si>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</si>
  <si>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30' ida + 30' vuelta / 1 día a la semana</t>
  </si>
  <si>
    <t>25' ida + 25' vuelta / 4 días a la semana</t>
  </si>
  <si>
    <t>4 cañas 1 día a la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</si>
</sst>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0"/>
      <color rgb="FF444444"/>
      <name val="Open Sans"/>
      <family val="2"/>
    </font>
    <font>
      <b/>
      <sz val="10"/>
      <color rgb="FF191E23"/>
      <name val="Open Sans"/>
      <family val="2"/>
    </font>
    <font>
      <b/>
      <sz val="10"/>
      <color rgb="FF444444"/>
      <name val="Open Sans"/>
      <family val="2"/>
    </font>
    <font>
      <i/>
      <sz val="10"/>
      <color rgb="FF444444"/>
      <name val="Open Sans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44" fontId="0" fillId="0" borderId="0" xfId="2" applyFont="1"/>
    <xf numFmtId="44" fontId="0" fillId="0" borderId="1" xfId="2" applyFont="1" applyBorder="1"/>
    <xf numFmtId="44" fontId="0" fillId="0" borderId="4" xfId="2" applyFont="1" applyBorder="1"/>
    <xf numFmtId="44" fontId="0" fillId="0" borderId="5" xfId="2" applyFont="1" applyBorder="1"/>
    <xf numFmtId="44" fontId="0" fillId="0" borderId="6" xfId="2" applyFont="1" applyBorder="1"/>
    <xf numFmtId="44" fontId="0" fillId="0" borderId="7" xfId="2" applyFont="1" applyBorder="1"/>
    <xf numFmtId="44" fontId="0" fillId="0" borderId="8" xfId="2" applyFont="1" applyBorder="1"/>
    <xf numFmtId="0" fontId="0" fillId="0" borderId="0" xfId="2" applyNumberFormat="1" applyFont="1"/>
    <xf numFmtId="0" fontId="0" fillId="0" borderId="9" xfId="0" applyBorder="1"/>
    <xf numFmtId="14" fontId="0" fillId="0" borderId="9" xfId="2" applyNumberFormat="1" applyFont="1" applyBorder="1"/>
    <xf numFmtId="44" fontId="0" fillId="0" borderId="9" xfId="2" applyFont="1" applyBorder="1"/>
    <xf numFmtId="44" fontId="0" fillId="0" borderId="0" xfId="2" applyFont="1" applyAlignment="1">
      <alignment horizontal="center" wrapText="1"/>
    </xf>
    <xf numFmtId="0" fontId="3" fillId="4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/>
    <xf numFmtId="164" fontId="0" fillId="0" borderId="9" xfId="1" applyFont="1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11" xfId="0" applyBorder="1" applyAlignment="1">
      <alignment horizontal="left"/>
    </xf>
    <xf numFmtId="44" fontId="3" fillId="0" borderId="2" xfId="2" applyFont="1" applyBorder="1"/>
    <xf numFmtId="44" fontId="3" fillId="0" borderId="3" xfId="2" applyFont="1" applyBorder="1"/>
    <xf numFmtId="44" fontId="0" fillId="0" borderId="2" xfId="2" applyFont="1" applyBorder="1" applyAlignment="1">
      <alignment wrapText="1"/>
    </xf>
    <xf numFmtId="44" fontId="0" fillId="0" borderId="0" xfId="2" applyFont="1" applyAlignment="1">
      <alignment wrapText="1"/>
    </xf>
    <xf numFmtId="0" fontId="0" fillId="0" borderId="0" xfId="0" applyAlignment="1">
      <alignment wrapText="1"/>
    </xf>
    <xf numFmtId="0" fontId="0" fillId="7" borderId="0" xfId="0" applyFill="1"/>
    <xf numFmtId="0" fontId="0" fillId="8" borderId="0" xfId="0" applyFill="1"/>
    <xf numFmtId="44" fontId="0" fillId="8" borderId="6" xfId="2" applyFont="1" applyFill="1" applyBorder="1"/>
    <xf numFmtId="44" fontId="0" fillId="8" borderId="8" xfId="2" applyFont="1" applyFill="1" applyBorder="1"/>
    <xf numFmtId="44" fontId="0" fillId="8" borderId="5" xfId="2" applyFont="1" applyFill="1" applyBorder="1"/>
    <xf numFmtId="0" fontId="0" fillId="7" borderId="5" xfId="2" applyNumberFormat="1" applyFont="1" applyFill="1" applyBorder="1"/>
    <xf numFmtId="44" fontId="0" fillId="7" borderId="5" xfId="2" applyFont="1" applyFill="1" applyBorder="1"/>
    <xf numFmtId="44" fontId="4" fillId="5" borderId="1" xfId="2" applyFont="1" applyFill="1" applyBorder="1"/>
    <xf numFmtId="0" fontId="0" fillId="7" borderId="9" xfId="2" applyNumberFormat="1" applyFont="1" applyFill="1" applyBorder="1"/>
    <xf numFmtId="44" fontId="0" fillId="7" borderId="9" xfId="2" applyFont="1" applyFill="1" applyBorder="1"/>
    <xf numFmtId="44" fontId="0" fillId="0" borderId="12" xfId="2" applyFont="1" applyBorder="1" applyAlignment="1">
      <alignment wrapText="1"/>
    </xf>
    <xf numFmtId="0" fontId="0" fillId="7" borderId="13" xfId="2" applyNumberFormat="1" applyFont="1" applyFill="1" applyBorder="1"/>
    <xf numFmtId="44" fontId="0" fillId="7" borderId="13" xfId="2" applyFont="1" applyFill="1" applyBorder="1"/>
    <xf numFmtId="44" fontId="0" fillId="0" borderId="14" xfId="2" applyFont="1" applyBorder="1" applyAlignment="1">
      <alignment wrapText="1"/>
    </xf>
    <xf numFmtId="44" fontId="5" fillId="0" borderId="1" xfId="2" applyFont="1" applyBorder="1"/>
    <xf numFmtId="44" fontId="5" fillId="0" borderId="1" xfId="2" applyFont="1" applyBorder="1" applyAlignment="1">
      <alignment wrapText="1"/>
    </xf>
    <xf numFmtId="44" fontId="0" fillId="0" borderId="12" xfId="2" applyFont="1" applyBorder="1"/>
    <xf numFmtId="44" fontId="0" fillId="0" borderId="14" xfId="2" applyFont="1" applyBorder="1"/>
    <xf numFmtId="44" fontId="0" fillId="0" borderId="7" xfId="2" applyFont="1" applyBorder="1" applyAlignment="1">
      <alignment wrapText="1"/>
    </xf>
    <xf numFmtId="0" fontId="0" fillId="7" borderId="9" xfId="2" applyNumberFormat="1" applyFont="1" applyFill="1" applyBorder="1" applyAlignment="1">
      <alignment wrapText="1"/>
    </xf>
    <xf numFmtId="44" fontId="0" fillId="7" borderId="9" xfId="2" applyFont="1" applyFill="1" applyBorder="1" applyAlignment="1">
      <alignment wrapText="1"/>
    </xf>
    <xf numFmtId="44" fontId="0" fillId="0" borderId="8" xfId="2" applyFont="1" applyBorder="1" applyAlignment="1">
      <alignment wrapText="1"/>
    </xf>
    <xf numFmtId="44" fontId="0" fillId="0" borderId="4" xfId="2" applyFont="1" applyBorder="1" applyAlignment="1">
      <alignment wrapText="1"/>
    </xf>
    <xf numFmtId="0" fontId="0" fillId="7" borderId="13" xfId="2" applyNumberFormat="1" applyFont="1" applyFill="1" applyBorder="1" applyAlignment="1">
      <alignment wrapText="1"/>
    </xf>
    <xf numFmtId="44" fontId="0" fillId="7" borderId="13" xfId="2" applyFont="1" applyFill="1" applyBorder="1" applyAlignment="1">
      <alignment wrapText="1"/>
    </xf>
    <xf numFmtId="44" fontId="0" fillId="0" borderId="6" xfId="2" applyFont="1" applyBorder="1" applyAlignment="1">
      <alignment wrapText="1"/>
    </xf>
    <xf numFmtId="44" fontId="0" fillId="0" borderId="15" xfId="2" applyFont="1" applyBorder="1" applyAlignment="1">
      <alignment wrapText="1"/>
    </xf>
    <xf numFmtId="44" fontId="3" fillId="0" borderId="15" xfId="2" applyFont="1" applyBorder="1"/>
    <xf numFmtId="44" fontId="3" fillId="0" borderId="16" xfId="2" applyFont="1" applyBorder="1"/>
    <xf numFmtId="44" fontId="6" fillId="5" borderId="4" xfId="2" applyFont="1" applyFill="1" applyBorder="1"/>
    <xf numFmtId="44" fontId="7" fillId="10" borderId="9" xfId="2" applyFont="1" applyFill="1" applyBorder="1" applyAlignment="1">
      <alignment wrapText="1"/>
    </xf>
    <xf numFmtId="44" fontId="7" fillId="10" borderId="13" xfId="2" applyFont="1" applyFill="1" applyBorder="1" applyAlignment="1">
      <alignment wrapText="1"/>
    </xf>
    <xf numFmtId="44" fontId="0" fillId="0" borderId="1" xfId="2" applyFont="1" applyBorder="1" applyAlignment="1">
      <alignment wrapText="1"/>
    </xf>
    <xf numFmtId="44" fontId="0" fillId="8" borderId="0" xfId="2" applyFont="1" applyFill="1"/>
    <xf numFmtId="44" fontId="8" fillId="9" borderId="7" xfId="2" applyFont="1" applyFill="1" applyBorder="1"/>
    <xf numFmtId="44" fontId="7" fillId="5" borderId="4" xfId="2" applyFont="1" applyFill="1" applyBorder="1"/>
    <xf numFmtId="44" fontId="9" fillId="8" borderId="6" xfId="2" applyFont="1" applyFill="1" applyBorder="1" applyAlignment="1">
      <alignment horizontal="center"/>
    </xf>
    <xf numFmtId="44" fontId="10" fillId="2" borderId="9" xfId="2" applyFont="1" applyFill="1" applyBorder="1" applyAlignment="1">
      <alignment horizontal="center"/>
    </xf>
    <xf numFmtId="44" fontId="10" fillId="3" borderId="10" xfId="2" applyFont="1" applyFill="1" applyBorder="1" applyAlignment="1">
      <alignment horizontal="center"/>
    </xf>
    <xf numFmtId="0" fontId="0" fillId="0" borderId="0" xfId="0" pivotButton="1"/>
    <xf numFmtId="0" fontId="3" fillId="0" borderId="9" xfId="0" applyFont="1" applyBorder="1" applyAlignment="1">
      <alignment horizontal="center"/>
    </xf>
    <xf numFmtId="0" fontId="2" fillId="11" borderId="9" xfId="0" applyFont="1" applyFill="1" applyBorder="1" applyAlignment="1">
      <alignment horizontal="center" wrapText="1"/>
    </xf>
    <xf numFmtId="0" fontId="2" fillId="5" borderId="9" xfId="0" applyFont="1" applyFill="1" applyBorder="1"/>
    <xf numFmtId="44" fontId="0" fillId="8" borderId="9" xfId="0" applyNumberFormat="1" applyFill="1" applyBorder="1"/>
    <xf numFmtId="10" fontId="0" fillId="8" borderId="9" xfId="3" applyNumberFormat="1" applyFont="1" applyFill="1" applyBorder="1"/>
    <xf numFmtId="0" fontId="0" fillId="8" borderId="9" xfId="0" applyFill="1" applyBorder="1"/>
    <xf numFmtId="44" fontId="0" fillId="12" borderId="9" xfId="2" applyFont="1" applyFill="1" applyBorder="1"/>
    <xf numFmtId="9" fontId="0" fillId="7" borderId="9" xfId="3" applyFont="1" applyFill="1" applyBorder="1"/>
    <xf numFmtId="14" fontId="3" fillId="0" borderId="9" xfId="2" applyNumberFormat="1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44" fontId="4" fillId="0" borderId="9" xfId="2" applyFont="1" applyBorder="1" applyAlignment="1">
      <alignment horizontal="center"/>
    </xf>
    <xf numFmtId="0" fontId="0" fillId="0" borderId="9" xfId="0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65" fontId="0" fillId="0" borderId="0" xfId="0" applyNumberFormat="1"/>
    <xf numFmtId="44" fontId="0" fillId="0" borderId="9" xfId="2" applyFont="1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0" xfId="0" applyNumberFormat="1"/>
    <xf numFmtId="44" fontId="0" fillId="0" borderId="10" xfId="2" applyFont="1" applyFill="1" applyBorder="1"/>
    <xf numFmtId="44" fontId="3" fillId="6" borderId="5" xfId="2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9" xfId="0" applyFill="1" applyBorder="1" applyAlignment="1">
      <alignment horizontal="center" wrapText="1"/>
    </xf>
    <xf numFmtId="0" fontId="1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2" fontId="0" fillId="8" borderId="0" xfId="2" applyNumberFormat="1" applyFont="1" applyFill="1"/>
    <xf numFmtId="2" fontId="0" fillId="8" borderId="5" xfId="2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2"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 Análisis Estado Financiero Personal_Pepe.xlsx]4.Visualizar Estado Financiero!TablaDinámica2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¿Cómo están mis finanzas personales?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  <c:spPr>
          <a:ln w="31750" cap="rnd">
            <a:solidFill>
              <a:srgbClr val="FF0000"/>
            </a:solidFill>
            <a:round/>
          </a:ln>
          <a:effectLst/>
        </c:spPr>
        <c:marker>
          <c:symbol val="circle"/>
          <c:size val="6"/>
          <c:spPr>
            <a:solidFill>
              <a:srgbClr val="FF0000"/>
            </a:solidFill>
            <a:ln w="12700">
              <a:solidFill>
                <a:srgbClr val="FF0000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31750" cap="rnd">
            <a:solidFill>
              <a:srgbClr val="00B050"/>
            </a:solidFill>
            <a:round/>
          </a:ln>
          <a:effectLst/>
        </c:spPr>
        <c:marker>
          <c:symbol val="circle"/>
          <c:size val="6"/>
          <c:spPr>
            <a:solidFill>
              <a:srgbClr val="00B050"/>
            </a:solidFill>
            <a:ln w="12700">
              <a:solidFill>
                <a:srgbClr val="00B050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31750" cap="rnd">
            <a:solidFill>
              <a:srgbClr val="7030A0"/>
            </a:solidFill>
            <a:round/>
          </a:ln>
          <a:effectLst/>
        </c:spPr>
        <c:marker>
          <c:symbol val="circle"/>
          <c:size val="6"/>
          <c:spPr>
            <a:solidFill>
              <a:srgbClr val="7030A0"/>
            </a:solidFill>
            <a:ln w="12700">
              <a:solidFill>
                <a:srgbClr val="7030A0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'4.Visualizar Estado Financiero'!$B$3:$B$4</c:f>
              <c:strCache>
                <c:ptCount val="1"/>
                <c:pt idx="0">
                  <c:v>GASTO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12700">
                <a:solidFill>
                  <a:srgbClr val="FF0000"/>
                </a:solidFill>
                <a:round/>
              </a:ln>
              <a:effectLst/>
            </c:spPr>
          </c:marker>
          <c:cat>
            <c:multiLvlStrRef>
              <c:f>'4.Visualizar Estado Financiero'!$A$5:$A$163</c:f>
              <c:multiLvlStrCache>
                <c:ptCount val="145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dic</c:v>
                  </c:pt>
                  <c:pt idx="4">
                    <c:v>ene</c:v>
                  </c:pt>
                  <c:pt idx="5">
                    <c:v>feb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may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sep</c:v>
                  </c:pt>
                  <c:pt idx="13">
                    <c:v>oct</c:v>
                  </c:pt>
                  <c:pt idx="14">
                    <c:v>nov</c:v>
                  </c:pt>
                  <c:pt idx="15">
                    <c:v>dic</c:v>
                  </c:pt>
                  <c:pt idx="16">
                    <c:v>ene</c:v>
                  </c:pt>
                  <c:pt idx="17">
                    <c:v>feb</c:v>
                  </c:pt>
                  <c:pt idx="18">
                    <c:v>mar</c:v>
                  </c:pt>
                  <c:pt idx="19">
                    <c:v>abr</c:v>
                  </c:pt>
                  <c:pt idx="20">
                    <c:v>may</c:v>
                  </c:pt>
                  <c:pt idx="21">
                    <c:v>jun</c:v>
                  </c:pt>
                  <c:pt idx="22">
                    <c:v>jul</c:v>
                  </c:pt>
                  <c:pt idx="23">
                    <c:v>ago</c:v>
                  </c:pt>
                  <c:pt idx="24">
                    <c:v>sep</c:v>
                  </c:pt>
                  <c:pt idx="25">
                    <c:v>oct</c:v>
                  </c:pt>
                  <c:pt idx="26">
                    <c:v>nov</c:v>
                  </c:pt>
                  <c:pt idx="27">
                    <c:v>dic</c:v>
                  </c:pt>
                  <c:pt idx="28">
                    <c:v>ene</c:v>
                  </c:pt>
                  <c:pt idx="29">
                    <c:v>feb</c:v>
                  </c:pt>
                  <c:pt idx="30">
                    <c:v>mar</c:v>
                  </c:pt>
                  <c:pt idx="31">
                    <c:v>abr</c:v>
                  </c:pt>
                  <c:pt idx="32">
                    <c:v>may</c:v>
                  </c:pt>
                  <c:pt idx="33">
                    <c:v>jun</c:v>
                  </c:pt>
                  <c:pt idx="34">
                    <c:v>jul</c:v>
                  </c:pt>
                  <c:pt idx="35">
                    <c:v>ago</c:v>
                  </c:pt>
                  <c:pt idx="36">
                    <c:v>sep</c:v>
                  </c:pt>
                  <c:pt idx="37">
                    <c:v>oct</c:v>
                  </c:pt>
                  <c:pt idx="38">
                    <c:v>nov</c:v>
                  </c:pt>
                  <c:pt idx="39">
                    <c:v>dic</c:v>
                  </c:pt>
                  <c:pt idx="40">
                    <c:v>ene</c:v>
                  </c:pt>
                  <c:pt idx="41">
                    <c:v>feb</c:v>
                  </c:pt>
                  <c:pt idx="42">
                    <c:v>mar</c:v>
                  </c:pt>
                  <c:pt idx="43">
                    <c:v>abr</c:v>
                  </c:pt>
                  <c:pt idx="44">
                    <c:v>may</c:v>
                  </c:pt>
                  <c:pt idx="45">
                    <c:v>jun</c:v>
                  </c:pt>
                  <c:pt idx="46">
                    <c:v>jul</c:v>
                  </c:pt>
                  <c:pt idx="47">
                    <c:v>ago</c:v>
                  </c:pt>
                  <c:pt idx="48">
                    <c:v>sep</c:v>
                  </c:pt>
                  <c:pt idx="49">
                    <c:v>oct</c:v>
                  </c:pt>
                  <c:pt idx="50">
                    <c:v>nov</c:v>
                  </c:pt>
                  <c:pt idx="51">
                    <c:v>dic</c:v>
                  </c:pt>
                  <c:pt idx="52">
                    <c:v>ene</c:v>
                  </c:pt>
                  <c:pt idx="53">
                    <c:v>feb</c:v>
                  </c:pt>
                  <c:pt idx="54">
                    <c:v>mar</c:v>
                  </c:pt>
                  <c:pt idx="55">
                    <c:v>abr</c:v>
                  </c:pt>
                  <c:pt idx="56">
                    <c:v>may</c:v>
                  </c:pt>
                  <c:pt idx="57">
                    <c:v>jun</c:v>
                  </c:pt>
                  <c:pt idx="58">
                    <c:v>jul</c:v>
                  </c:pt>
                  <c:pt idx="59">
                    <c:v>ago</c:v>
                  </c:pt>
                  <c:pt idx="60">
                    <c:v>sep</c:v>
                  </c:pt>
                  <c:pt idx="61">
                    <c:v>oct</c:v>
                  </c:pt>
                  <c:pt idx="62">
                    <c:v>nov</c:v>
                  </c:pt>
                  <c:pt idx="63">
                    <c:v>dic</c:v>
                  </c:pt>
                  <c:pt idx="64">
                    <c:v>ene</c:v>
                  </c:pt>
                  <c:pt idx="65">
                    <c:v>feb</c:v>
                  </c:pt>
                  <c:pt idx="66">
                    <c:v>mar</c:v>
                  </c:pt>
                  <c:pt idx="67">
                    <c:v>abr</c:v>
                  </c:pt>
                  <c:pt idx="68">
                    <c:v>may</c:v>
                  </c:pt>
                  <c:pt idx="69">
                    <c:v>jun</c:v>
                  </c:pt>
                  <c:pt idx="70">
                    <c:v>jul</c:v>
                  </c:pt>
                  <c:pt idx="71">
                    <c:v>ago</c:v>
                  </c:pt>
                  <c:pt idx="72">
                    <c:v>sep</c:v>
                  </c:pt>
                  <c:pt idx="73">
                    <c:v>oct</c:v>
                  </c:pt>
                  <c:pt idx="74">
                    <c:v>nov</c:v>
                  </c:pt>
                  <c:pt idx="75">
                    <c:v>dic</c:v>
                  </c:pt>
                  <c:pt idx="76">
                    <c:v>ene</c:v>
                  </c:pt>
                  <c:pt idx="77">
                    <c:v>feb</c:v>
                  </c:pt>
                  <c:pt idx="78">
                    <c:v>mar</c:v>
                  </c:pt>
                  <c:pt idx="79">
                    <c:v>abr</c:v>
                  </c:pt>
                  <c:pt idx="80">
                    <c:v>may</c:v>
                  </c:pt>
                  <c:pt idx="81">
                    <c:v>jun</c:v>
                  </c:pt>
                  <c:pt idx="82">
                    <c:v>jul</c:v>
                  </c:pt>
                  <c:pt idx="83">
                    <c:v>ago</c:v>
                  </c:pt>
                  <c:pt idx="84">
                    <c:v>sep</c:v>
                  </c:pt>
                  <c:pt idx="85">
                    <c:v>oct</c:v>
                  </c:pt>
                  <c:pt idx="86">
                    <c:v>nov</c:v>
                  </c:pt>
                  <c:pt idx="87">
                    <c:v>dic</c:v>
                  </c:pt>
                  <c:pt idx="88">
                    <c:v>ene</c:v>
                  </c:pt>
                  <c:pt idx="89">
                    <c:v>feb</c:v>
                  </c:pt>
                  <c:pt idx="90">
                    <c:v>mar</c:v>
                  </c:pt>
                  <c:pt idx="91">
                    <c:v>abr</c:v>
                  </c:pt>
                  <c:pt idx="92">
                    <c:v>may</c:v>
                  </c:pt>
                  <c:pt idx="93">
                    <c:v>jun</c:v>
                  </c:pt>
                  <c:pt idx="94">
                    <c:v>jul</c:v>
                  </c:pt>
                  <c:pt idx="95">
                    <c:v>ago</c:v>
                  </c:pt>
                  <c:pt idx="96">
                    <c:v>sep</c:v>
                  </c:pt>
                  <c:pt idx="97">
                    <c:v>oct</c:v>
                  </c:pt>
                  <c:pt idx="98">
                    <c:v>nov</c:v>
                  </c:pt>
                  <c:pt idx="99">
                    <c:v>dic</c:v>
                  </c:pt>
                  <c:pt idx="100">
                    <c:v>ene</c:v>
                  </c:pt>
                  <c:pt idx="101">
                    <c:v>feb</c:v>
                  </c:pt>
                  <c:pt idx="102">
                    <c:v>mar</c:v>
                  </c:pt>
                  <c:pt idx="103">
                    <c:v>abr</c:v>
                  </c:pt>
                  <c:pt idx="104">
                    <c:v>may</c:v>
                  </c:pt>
                  <c:pt idx="105">
                    <c:v>jun</c:v>
                  </c:pt>
                  <c:pt idx="106">
                    <c:v>jul</c:v>
                  </c:pt>
                  <c:pt idx="107">
                    <c:v>ago</c:v>
                  </c:pt>
                  <c:pt idx="108">
                    <c:v>sep</c:v>
                  </c:pt>
                  <c:pt idx="109">
                    <c:v>oct</c:v>
                  </c:pt>
                  <c:pt idx="110">
                    <c:v>nov</c:v>
                  </c:pt>
                  <c:pt idx="111">
                    <c:v>dic</c:v>
                  </c:pt>
                  <c:pt idx="112">
                    <c:v>ene</c:v>
                  </c:pt>
                  <c:pt idx="113">
                    <c:v>feb</c:v>
                  </c:pt>
                  <c:pt idx="114">
                    <c:v>mar</c:v>
                  </c:pt>
                  <c:pt idx="115">
                    <c:v>abr</c:v>
                  </c:pt>
                  <c:pt idx="116">
                    <c:v>may</c:v>
                  </c:pt>
                  <c:pt idx="117">
                    <c:v>jun</c:v>
                  </c:pt>
                  <c:pt idx="118">
                    <c:v>jul</c:v>
                  </c:pt>
                  <c:pt idx="119">
                    <c:v>ago</c:v>
                  </c:pt>
                  <c:pt idx="120">
                    <c:v>sep</c:v>
                  </c:pt>
                  <c:pt idx="121">
                    <c:v>oct</c:v>
                  </c:pt>
                  <c:pt idx="122">
                    <c:v>nov</c:v>
                  </c:pt>
                  <c:pt idx="123">
                    <c:v>dic</c:v>
                  </c:pt>
                  <c:pt idx="124">
                    <c:v>ene</c:v>
                  </c:pt>
                  <c:pt idx="125">
                    <c:v>feb</c:v>
                  </c:pt>
                  <c:pt idx="126">
                    <c:v>mar</c:v>
                  </c:pt>
                  <c:pt idx="127">
                    <c:v>abr</c:v>
                  </c:pt>
                  <c:pt idx="128">
                    <c:v>may</c:v>
                  </c:pt>
                  <c:pt idx="129">
                    <c:v>jun</c:v>
                  </c:pt>
                  <c:pt idx="130">
                    <c:v>jul</c:v>
                  </c:pt>
                  <c:pt idx="131">
                    <c:v>ago</c:v>
                  </c:pt>
                  <c:pt idx="132">
                    <c:v>sep</c:v>
                  </c:pt>
                  <c:pt idx="133">
                    <c:v>oct</c:v>
                  </c:pt>
                  <c:pt idx="134">
                    <c:v>nov</c:v>
                  </c:pt>
                  <c:pt idx="135">
                    <c:v>dic</c:v>
                  </c:pt>
                  <c:pt idx="136">
                    <c:v>ene</c:v>
                  </c:pt>
                  <c:pt idx="137">
                    <c:v>feb</c:v>
                  </c:pt>
                  <c:pt idx="138">
                    <c:v>mar</c:v>
                  </c:pt>
                  <c:pt idx="139">
                    <c:v>abr</c:v>
                  </c:pt>
                  <c:pt idx="140">
                    <c:v>may</c:v>
                  </c:pt>
                  <c:pt idx="141">
                    <c:v>jun</c:v>
                  </c:pt>
                  <c:pt idx="142">
                    <c:v>jul</c:v>
                  </c:pt>
                  <c:pt idx="143">
                    <c:v>ago</c:v>
                  </c:pt>
                  <c:pt idx="144">
                    <c:v>sep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16">
                    <c:v>2021</c:v>
                  </c:pt>
                  <c:pt idx="28">
                    <c:v>2022</c:v>
                  </c:pt>
                  <c:pt idx="40">
                    <c:v>2023</c:v>
                  </c:pt>
                  <c:pt idx="52">
                    <c:v>2024</c:v>
                  </c:pt>
                  <c:pt idx="64">
                    <c:v>2025</c:v>
                  </c:pt>
                  <c:pt idx="76">
                    <c:v>2026</c:v>
                  </c:pt>
                  <c:pt idx="88">
                    <c:v>2027</c:v>
                  </c:pt>
                  <c:pt idx="100">
                    <c:v>2028</c:v>
                  </c:pt>
                  <c:pt idx="112">
                    <c:v>2029</c:v>
                  </c:pt>
                  <c:pt idx="124">
                    <c:v>2030</c:v>
                  </c:pt>
                  <c:pt idx="136">
                    <c:v>2031</c:v>
                  </c:pt>
                </c:lvl>
              </c:multiLvlStrCache>
            </c:multiLvlStrRef>
          </c:cat>
          <c:val>
            <c:numRef>
              <c:f>'4.Visualizar Estado Financiero'!$B$5:$B$163</c:f>
              <c:numCache>
                <c:formatCode>_("€"* #,##0.00_);_("€"* \(#,##0.00\);_("€"* "-"??_);_(@_)</c:formatCode>
                <c:ptCount val="145"/>
                <c:pt idx="0">
                  <c:v>1969</c:v>
                </c:pt>
                <c:pt idx="1">
                  <c:v>1304</c:v>
                </c:pt>
                <c:pt idx="2">
                  <c:v>1300</c:v>
                </c:pt>
                <c:pt idx="3">
                  <c:v>1250</c:v>
                </c:pt>
                <c:pt idx="4">
                  <c:v>1310</c:v>
                </c:pt>
                <c:pt idx="5">
                  <c:v>1280</c:v>
                </c:pt>
                <c:pt idx="6">
                  <c:v>1220</c:v>
                </c:pt>
                <c:pt idx="7">
                  <c:v>1240</c:v>
                </c:pt>
                <c:pt idx="8">
                  <c:v>1210</c:v>
                </c:pt>
                <c:pt idx="9">
                  <c:v>1250</c:v>
                </c:pt>
                <c:pt idx="10">
                  <c:v>1190</c:v>
                </c:pt>
                <c:pt idx="11">
                  <c:v>1210</c:v>
                </c:pt>
                <c:pt idx="12">
                  <c:v>1230</c:v>
                </c:pt>
                <c:pt idx="13">
                  <c:v>1228</c:v>
                </c:pt>
                <c:pt idx="14">
                  <c:v>1180</c:v>
                </c:pt>
                <c:pt idx="15">
                  <c:v>1200</c:v>
                </c:pt>
                <c:pt idx="16">
                  <c:v>1150</c:v>
                </c:pt>
                <c:pt idx="17">
                  <c:v>1170</c:v>
                </c:pt>
                <c:pt idx="18">
                  <c:v>1120</c:v>
                </c:pt>
                <c:pt idx="19">
                  <c:v>1140</c:v>
                </c:pt>
                <c:pt idx="20">
                  <c:v>1100</c:v>
                </c:pt>
                <c:pt idx="21">
                  <c:v>1090</c:v>
                </c:pt>
                <c:pt idx="22">
                  <c:v>1110</c:v>
                </c:pt>
                <c:pt idx="23">
                  <c:v>1100</c:v>
                </c:pt>
                <c:pt idx="24">
                  <c:v>1110</c:v>
                </c:pt>
                <c:pt idx="25">
                  <c:v>1100</c:v>
                </c:pt>
                <c:pt idx="26">
                  <c:v>1110</c:v>
                </c:pt>
                <c:pt idx="27">
                  <c:v>1100</c:v>
                </c:pt>
                <c:pt idx="28">
                  <c:v>1110</c:v>
                </c:pt>
                <c:pt idx="29">
                  <c:v>1100</c:v>
                </c:pt>
                <c:pt idx="30">
                  <c:v>1110</c:v>
                </c:pt>
                <c:pt idx="31">
                  <c:v>1100</c:v>
                </c:pt>
                <c:pt idx="32">
                  <c:v>1110</c:v>
                </c:pt>
                <c:pt idx="33">
                  <c:v>1100</c:v>
                </c:pt>
                <c:pt idx="34">
                  <c:v>1110</c:v>
                </c:pt>
                <c:pt idx="35">
                  <c:v>1100</c:v>
                </c:pt>
                <c:pt idx="36">
                  <c:v>1110</c:v>
                </c:pt>
                <c:pt idx="37">
                  <c:v>1100</c:v>
                </c:pt>
                <c:pt idx="38">
                  <c:v>1110</c:v>
                </c:pt>
                <c:pt idx="39">
                  <c:v>1100</c:v>
                </c:pt>
                <c:pt idx="40">
                  <c:v>1110</c:v>
                </c:pt>
                <c:pt idx="41">
                  <c:v>1100</c:v>
                </c:pt>
                <c:pt idx="42">
                  <c:v>1110</c:v>
                </c:pt>
                <c:pt idx="43">
                  <c:v>1100</c:v>
                </c:pt>
                <c:pt idx="44">
                  <c:v>1110</c:v>
                </c:pt>
                <c:pt idx="45">
                  <c:v>1100</c:v>
                </c:pt>
                <c:pt idx="46">
                  <c:v>1110</c:v>
                </c:pt>
                <c:pt idx="47">
                  <c:v>1100</c:v>
                </c:pt>
                <c:pt idx="48">
                  <c:v>1110</c:v>
                </c:pt>
                <c:pt idx="49">
                  <c:v>1100</c:v>
                </c:pt>
                <c:pt idx="50">
                  <c:v>1110</c:v>
                </c:pt>
                <c:pt idx="51">
                  <c:v>1100</c:v>
                </c:pt>
                <c:pt idx="52">
                  <c:v>1110</c:v>
                </c:pt>
                <c:pt idx="53">
                  <c:v>1100</c:v>
                </c:pt>
                <c:pt idx="54">
                  <c:v>1110</c:v>
                </c:pt>
                <c:pt idx="55">
                  <c:v>1100</c:v>
                </c:pt>
                <c:pt idx="56">
                  <c:v>1110</c:v>
                </c:pt>
                <c:pt idx="57">
                  <c:v>1100</c:v>
                </c:pt>
                <c:pt idx="58">
                  <c:v>1110</c:v>
                </c:pt>
                <c:pt idx="59">
                  <c:v>1100</c:v>
                </c:pt>
                <c:pt idx="60">
                  <c:v>1110</c:v>
                </c:pt>
                <c:pt idx="61">
                  <c:v>1110</c:v>
                </c:pt>
                <c:pt idx="62">
                  <c:v>1110</c:v>
                </c:pt>
                <c:pt idx="63">
                  <c:v>1110</c:v>
                </c:pt>
                <c:pt idx="64">
                  <c:v>1110</c:v>
                </c:pt>
                <c:pt idx="65">
                  <c:v>1110</c:v>
                </c:pt>
                <c:pt idx="66">
                  <c:v>1110</c:v>
                </c:pt>
                <c:pt idx="67">
                  <c:v>1110</c:v>
                </c:pt>
                <c:pt idx="68">
                  <c:v>1110</c:v>
                </c:pt>
                <c:pt idx="69">
                  <c:v>1110</c:v>
                </c:pt>
                <c:pt idx="70">
                  <c:v>1110</c:v>
                </c:pt>
                <c:pt idx="71">
                  <c:v>1110</c:v>
                </c:pt>
                <c:pt idx="72">
                  <c:v>1110</c:v>
                </c:pt>
                <c:pt idx="73">
                  <c:v>1110</c:v>
                </c:pt>
                <c:pt idx="74">
                  <c:v>1110</c:v>
                </c:pt>
                <c:pt idx="75">
                  <c:v>1110</c:v>
                </c:pt>
                <c:pt idx="76">
                  <c:v>1110</c:v>
                </c:pt>
                <c:pt idx="77">
                  <c:v>1110</c:v>
                </c:pt>
                <c:pt idx="78">
                  <c:v>1110</c:v>
                </c:pt>
                <c:pt idx="79">
                  <c:v>1110</c:v>
                </c:pt>
                <c:pt idx="80">
                  <c:v>1110</c:v>
                </c:pt>
                <c:pt idx="81">
                  <c:v>1110</c:v>
                </c:pt>
                <c:pt idx="82">
                  <c:v>1110</c:v>
                </c:pt>
                <c:pt idx="83">
                  <c:v>1110</c:v>
                </c:pt>
                <c:pt idx="84">
                  <c:v>1110</c:v>
                </c:pt>
                <c:pt idx="85">
                  <c:v>1110</c:v>
                </c:pt>
                <c:pt idx="86">
                  <c:v>1110</c:v>
                </c:pt>
                <c:pt idx="87">
                  <c:v>1110</c:v>
                </c:pt>
                <c:pt idx="88">
                  <c:v>1110</c:v>
                </c:pt>
                <c:pt idx="89">
                  <c:v>1110</c:v>
                </c:pt>
                <c:pt idx="90">
                  <c:v>1110</c:v>
                </c:pt>
                <c:pt idx="91">
                  <c:v>1110</c:v>
                </c:pt>
                <c:pt idx="92">
                  <c:v>1110</c:v>
                </c:pt>
                <c:pt idx="93">
                  <c:v>1110</c:v>
                </c:pt>
                <c:pt idx="94">
                  <c:v>1110</c:v>
                </c:pt>
                <c:pt idx="95">
                  <c:v>1110</c:v>
                </c:pt>
                <c:pt idx="96">
                  <c:v>1110</c:v>
                </c:pt>
                <c:pt idx="97">
                  <c:v>1110</c:v>
                </c:pt>
                <c:pt idx="98">
                  <c:v>1110</c:v>
                </c:pt>
                <c:pt idx="99">
                  <c:v>1110</c:v>
                </c:pt>
                <c:pt idx="100">
                  <c:v>1110</c:v>
                </c:pt>
                <c:pt idx="101">
                  <c:v>1110</c:v>
                </c:pt>
                <c:pt idx="102">
                  <c:v>1110</c:v>
                </c:pt>
                <c:pt idx="103">
                  <c:v>1110</c:v>
                </c:pt>
                <c:pt idx="104">
                  <c:v>1110</c:v>
                </c:pt>
                <c:pt idx="105">
                  <c:v>1110</c:v>
                </c:pt>
                <c:pt idx="106">
                  <c:v>1110</c:v>
                </c:pt>
                <c:pt idx="107">
                  <c:v>1110</c:v>
                </c:pt>
                <c:pt idx="108">
                  <c:v>1110</c:v>
                </c:pt>
                <c:pt idx="109">
                  <c:v>1110</c:v>
                </c:pt>
                <c:pt idx="110">
                  <c:v>1110</c:v>
                </c:pt>
                <c:pt idx="111">
                  <c:v>1110</c:v>
                </c:pt>
                <c:pt idx="112">
                  <c:v>1110</c:v>
                </c:pt>
                <c:pt idx="113">
                  <c:v>1110</c:v>
                </c:pt>
                <c:pt idx="114">
                  <c:v>1110</c:v>
                </c:pt>
                <c:pt idx="115">
                  <c:v>1110</c:v>
                </c:pt>
                <c:pt idx="116">
                  <c:v>1110</c:v>
                </c:pt>
                <c:pt idx="117">
                  <c:v>1110</c:v>
                </c:pt>
                <c:pt idx="118">
                  <c:v>1110</c:v>
                </c:pt>
                <c:pt idx="119">
                  <c:v>1110</c:v>
                </c:pt>
                <c:pt idx="120">
                  <c:v>1110</c:v>
                </c:pt>
                <c:pt idx="121">
                  <c:v>1110</c:v>
                </c:pt>
                <c:pt idx="122">
                  <c:v>1110</c:v>
                </c:pt>
                <c:pt idx="123">
                  <c:v>1110</c:v>
                </c:pt>
                <c:pt idx="124">
                  <c:v>1110</c:v>
                </c:pt>
                <c:pt idx="125">
                  <c:v>1110</c:v>
                </c:pt>
                <c:pt idx="126">
                  <c:v>1110</c:v>
                </c:pt>
                <c:pt idx="127">
                  <c:v>1110</c:v>
                </c:pt>
                <c:pt idx="128">
                  <c:v>1110</c:v>
                </c:pt>
                <c:pt idx="129">
                  <c:v>1110</c:v>
                </c:pt>
                <c:pt idx="130">
                  <c:v>1110</c:v>
                </c:pt>
                <c:pt idx="131">
                  <c:v>1110</c:v>
                </c:pt>
                <c:pt idx="132">
                  <c:v>1110</c:v>
                </c:pt>
                <c:pt idx="133">
                  <c:v>1110</c:v>
                </c:pt>
                <c:pt idx="134">
                  <c:v>1110</c:v>
                </c:pt>
                <c:pt idx="135">
                  <c:v>1110</c:v>
                </c:pt>
                <c:pt idx="136">
                  <c:v>1110</c:v>
                </c:pt>
                <c:pt idx="137">
                  <c:v>1110</c:v>
                </c:pt>
                <c:pt idx="138">
                  <c:v>1110</c:v>
                </c:pt>
                <c:pt idx="139">
                  <c:v>1110</c:v>
                </c:pt>
                <c:pt idx="140">
                  <c:v>1110</c:v>
                </c:pt>
                <c:pt idx="141">
                  <c:v>1110</c:v>
                </c:pt>
                <c:pt idx="142">
                  <c:v>1110</c:v>
                </c:pt>
                <c:pt idx="143">
                  <c:v>1110</c:v>
                </c:pt>
                <c:pt idx="144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2-415A-B923-5774D3A47DA0}"/>
            </c:ext>
          </c:extLst>
        </c:ser>
        <c:ser>
          <c:idx val="1"/>
          <c:order val="1"/>
          <c:tx>
            <c:strRef>
              <c:f>'4.Visualizar Estado Financiero'!$C$3:$C$4</c:f>
              <c:strCache>
                <c:ptCount val="1"/>
                <c:pt idx="0">
                  <c:v>INGRESO</c:v>
                </c:pt>
              </c:strCache>
            </c:strRef>
          </c:tx>
          <c:spPr>
            <a:ln w="317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12700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'4.Visualizar Estado Financiero'!$A$5:$A$163</c:f>
              <c:multiLvlStrCache>
                <c:ptCount val="145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dic</c:v>
                  </c:pt>
                  <c:pt idx="4">
                    <c:v>ene</c:v>
                  </c:pt>
                  <c:pt idx="5">
                    <c:v>feb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may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sep</c:v>
                  </c:pt>
                  <c:pt idx="13">
                    <c:v>oct</c:v>
                  </c:pt>
                  <c:pt idx="14">
                    <c:v>nov</c:v>
                  </c:pt>
                  <c:pt idx="15">
                    <c:v>dic</c:v>
                  </c:pt>
                  <c:pt idx="16">
                    <c:v>ene</c:v>
                  </c:pt>
                  <c:pt idx="17">
                    <c:v>feb</c:v>
                  </c:pt>
                  <c:pt idx="18">
                    <c:v>mar</c:v>
                  </c:pt>
                  <c:pt idx="19">
                    <c:v>abr</c:v>
                  </c:pt>
                  <c:pt idx="20">
                    <c:v>may</c:v>
                  </c:pt>
                  <c:pt idx="21">
                    <c:v>jun</c:v>
                  </c:pt>
                  <c:pt idx="22">
                    <c:v>jul</c:v>
                  </c:pt>
                  <c:pt idx="23">
                    <c:v>ago</c:v>
                  </c:pt>
                  <c:pt idx="24">
                    <c:v>sep</c:v>
                  </c:pt>
                  <c:pt idx="25">
                    <c:v>oct</c:v>
                  </c:pt>
                  <c:pt idx="26">
                    <c:v>nov</c:v>
                  </c:pt>
                  <c:pt idx="27">
                    <c:v>dic</c:v>
                  </c:pt>
                  <c:pt idx="28">
                    <c:v>ene</c:v>
                  </c:pt>
                  <c:pt idx="29">
                    <c:v>feb</c:v>
                  </c:pt>
                  <c:pt idx="30">
                    <c:v>mar</c:v>
                  </c:pt>
                  <c:pt idx="31">
                    <c:v>abr</c:v>
                  </c:pt>
                  <c:pt idx="32">
                    <c:v>may</c:v>
                  </c:pt>
                  <c:pt idx="33">
                    <c:v>jun</c:v>
                  </c:pt>
                  <c:pt idx="34">
                    <c:v>jul</c:v>
                  </c:pt>
                  <c:pt idx="35">
                    <c:v>ago</c:v>
                  </c:pt>
                  <c:pt idx="36">
                    <c:v>sep</c:v>
                  </c:pt>
                  <c:pt idx="37">
                    <c:v>oct</c:v>
                  </c:pt>
                  <c:pt idx="38">
                    <c:v>nov</c:v>
                  </c:pt>
                  <c:pt idx="39">
                    <c:v>dic</c:v>
                  </c:pt>
                  <c:pt idx="40">
                    <c:v>ene</c:v>
                  </c:pt>
                  <c:pt idx="41">
                    <c:v>feb</c:v>
                  </c:pt>
                  <c:pt idx="42">
                    <c:v>mar</c:v>
                  </c:pt>
                  <c:pt idx="43">
                    <c:v>abr</c:v>
                  </c:pt>
                  <c:pt idx="44">
                    <c:v>may</c:v>
                  </c:pt>
                  <c:pt idx="45">
                    <c:v>jun</c:v>
                  </c:pt>
                  <c:pt idx="46">
                    <c:v>jul</c:v>
                  </c:pt>
                  <c:pt idx="47">
                    <c:v>ago</c:v>
                  </c:pt>
                  <c:pt idx="48">
                    <c:v>sep</c:v>
                  </c:pt>
                  <c:pt idx="49">
                    <c:v>oct</c:v>
                  </c:pt>
                  <c:pt idx="50">
                    <c:v>nov</c:v>
                  </c:pt>
                  <c:pt idx="51">
                    <c:v>dic</c:v>
                  </c:pt>
                  <c:pt idx="52">
                    <c:v>ene</c:v>
                  </c:pt>
                  <c:pt idx="53">
                    <c:v>feb</c:v>
                  </c:pt>
                  <c:pt idx="54">
                    <c:v>mar</c:v>
                  </c:pt>
                  <c:pt idx="55">
                    <c:v>abr</c:v>
                  </c:pt>
                  <c:pt idx="56">
                    <c:v>may</c:v>
                  </c:pt>
                  <c:pt idx="57">
                    <c:v>jun</c:v>
                  </c:pt>
                  <c:pt idx="58">
                    <c:v>jul</c:v>
                  </c:pt>
                  <c:pt idx="59">
                    <c:v>ago</c:v>
                  </c:pt>
                  <c:pt idx="60">
                    <c:v>sep</c:v>
                  </c:pt>
                  <c:pt idx="61">
                    <c:v>oct</c:v>
                  </c:pt>
                  <c:pt idx="62">
                    <c:v>nov</c:v>
                  </c:pt>
                  <c:pt idx="63">
                    <c:v>dic</c:v>
                  </c:pt>
                  <c:pt idx="64">
                    <c:v>ene</c:v>
                  </c:pt>
                  <c:pt idx="65">
                    <c:v>feb</c:v>
                  </c:pt>
                  <c:pt idx="66">
                    <c:v>mar</c:v>
                  </c:pt>
                  <c:pt idx="67">
                    <c:v>abr</c:v>
                  </c:pt>
                  <c:pt idx="68">
                    <c:v>may</c:v>
                  </c:pt>
                  <c:pt idx="69">
                    <c:v>jun</c:v>
                  </c:pt>
                  <c:pt idx="70">
                    <c:v>jul</c:v>
                  </c:pt>
                  <c:pt idx="71">
                    <c:v>ago</c:v>
                  </c:pt>
                  <c:pt idx="72">
                    <c:v>sep</c:v>
                  </c:pt>
                  <c:pt idx="73">
                    <c:v>oct</c:v>
                  </c:pt>
                  <c:pt idx="74">
                    <c:v>nov</c:v>
                  </c:pt>
                  <c:pt idx="75">
                    <c:v>dic</c:v>
                  </c:pt>
                  <c:pt idx="76">
                    <c:v>ene</c:v>
                  </c:pt>
                  <c:pt idx="77">
                    <c:v>feb</c:v>
                  </c:pt>
                  <c:pt idx="78">
                    <c:v>mar</c:v>
                  </c:pt>
                  <c:pt idx="79">
                    <c:v>abr</c:v>
                  </c:pt>
                  <c:pt idx="80">
                    <c:v>may</c:v>
                  </c:pt>
                  <c:pt idx="81">
                    <c:v>jun</c:v>
                  </c:pt>
                  <c:pt idx="82">
                    <c:v>jul</c:v>
                  </c:pt>
                  <c:pt idx="83">
                    <c:v>ago</c:v>
                  </c:pt>
                  <c:pt idx="84">
                    <c:v>sep</c:v>
                  </c:pt>
                  <c:pt idx="85">
                    <c:v>oct</c:v>
                  </c:pt>
                  <c:pt idx="86">
                    <c:v>nov</c:v>
                  </c:pt>
                  <c:pt idx="87">
                    <c:v>dic</c:v>
                  </c:pt>
                  <c:pt idx="88">
                    <c:v>ene</c:v>
                  </c:pt>
                  <c:pt idx="89">
                    <c:v>feb</c:v>
                  </c:pt>
                  <c:pt idx="90">
                    <c:v>mar</c:v>
                  </c:pt>
                  <c:pt idx="91">
                    <c:v>abr</c:v>
                  </c:pt>
                  <c:pt idx="92">
                    <c:v>may</c:v>
                  </c:pt>
                  <c:pt idx="93">
                    <c:v>jun</c:v>
                  </c:pt>
                  <c:pt idx="94">
                    <c:v>jul</c:v>
                  </c:pt>
                  <c:pt idx="95">
                    <c:v>ago</c:v>
                  </c:pt>
                  <c:pt idx="96">
                    <c:v>sep</c:v>
                  </c:pt>
                  <c:pt idx="97">
                    <c:v>oct</c:v>
                  </c:pt>
                  <c:pt idx="98">
                    <c:v>nov</c:v>
                  </c:pt>
                  <c:pt idx="99">
                    <c:v>dic</c:v>
                  </c:pt>
                  <c:pt idx="100">
                    <c:v>ene</c:v>
                  </c:pt>
                  <c:pt idx="101">
                    <c:v>feb</c:v>
                  </c:pt>
                  <c:pt idx="102">
                    <c:v>mar</c:v>
                  </c:pt>
                  <c:pt idx="103">
                    <c:v>abr</c:v>
                  </c:pt>
                  <c:pt idx="104">
                    <c:v>may</c:v>
                  </c:pt>
                  <c:pt idx="105">
                    <c:v>jun</c:v>
                  </c:pt>
                  <c:pt idx="106">
                    <c:v>jul</c:v>
                  </c:pt>
                  <c:pt idx="107">
                    <c:v>ago</c:v>
                  </c:pt>
                  <c:pt idx="108">
                    <c:v>sep</c:v>
                  </c:pt>
                  <c:pt idx="109">
                    <c:v>oct</c:v>
                  </c:pt>
                  <c:pt idx="110">
                    <c:v>nov</c:v>
                  </c:pt>
                  <c:pt idx="111">
                    <c:v>dic</c:v>
                  </c:pt>
                  <c:pt idx="112">
                    <c:v>ene</c:v>
                  </c:pt>
                  <c:pt idx="113">
                    <c:v>feb</c:v>
                  </c:pt>
                  <c:pt idx="114">
                    <c:v>mar</c:v>
                  </c:pt>
                  <c:pt idx="115">
                    <c:v>abr</c:v>
                  </c:pt>
                  <c:pt idx="116">
                    <c:v>may</c:v>
                  </c:pt>
                  <c:pt idx="117">
                    <c:v>jun</c:v>
                  </c:pt>
                  <c:pt idx="118">
                    <c:v>jul</c:v>
                  </c:pt>
                  <c:pt idx="119">
                    <c:v>ago</c:v>
                  </c:pt>
                  <c:pt idx="120">
                    <c:v>sep</c:v>
                  </c:pt>
                  <c:pt idx="121">
                    <c:v>oct</c:v>
                  </c:pt>
                  <c:pt idx="122">
                    <c:v>nov</c:v>
                  </c:pt>
                  <c:pt idx="123">
                    <c:v>dic</c:v>
                  </c:pt>
                  <c:pt idx="124">
                    <c:v>ene</c:v>
                  </c:pt>
                  <c:pt idx="125">
                    <c:v>feb</c:v>
                  </c:pt>
                  <c:pt idx="126">
                    <c:v>mar</c:v>
                  </c:pt>
                  <c:pt idx="127">
                    <c:v>abr</c:v>
                  </c:pt>
                  <c:pt idx="128">
                    <c:v>may</c:v>
                  </c:pt>
                  <c:pt idx="129">
                    <c:v>jun</c:v>
                  </c:pt>
                  <c:pt idx="130">
                    <c:v>jul</c:v>
                  </c:pt>
                  <c:pt idx="131">
                    <c:v>ago</c:v>
                  </c:pt>
                  <c:pt idx="132">
                    <c:v>sep</c:v>
                  </c:pt>
                  <c:pt idx="133">
                    <c:v>oct</c:v>
                  </c:pt>
                  <c:pt idx="134">
                    <c:v>nov</c:v>
                  </c:pt>
                  <c:pt idx="135">
                    <c:v>dic</c:v>
                  </c:pt>
                  <c:pt idx="136">
                    <c:v>ene</c:v>
                  </c:pt>
                  <c:pt idx="137">
                    <c:v>feb</c:v>
                  </c:pt>
                  <c:pt idx="138">
                    <c:v>mar</c:v>
                  </c:pt>
                  <c:pt idx="139">
                    <c:v>abr</c:v>
                  </c:pt>
                  <c:pt idx="140">
                    <c:v>may</c:v>
                  </c:pt>
                  <c:pt idx="141">
                    <c:v>jun</c:v>
                  </c:pt>
                  <c:pt idx="142">
                    <c:v>jul</c:v>
                  </c:pt>
                  <c:pt idx="143">
                    <c:v>ago</c:v>
                  </c:pt>
                  <c:pt idx="144">
                    <c:v>sep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16">
                    <c:v>2021</c:v>
                  </c:pt>
                  <c:pt idx="28">
                    <c:v>2022</c:v>
                  </c:pt>
                  <c:pt idx="40">
                    <c:v>2023</c:v>
                  </c:pt>
                  <c:pt idx="52">
                    <c:v>2024</c:v>
                  </c:pt>
                  <c:pt idx="64">
                    <c:v>2025</c:v>
                  </c:pt>
                  <c:pt idx="76">
                    <c:v>2026</c:v>
                  </c:pt>
                  <c:pt idx="88">
                    <c:v>2027</c:v>
                  </c:pt>
                  <c:pt idx="100">
                    <c:v>2028</c:v>
                  </c:pt>
                  <c:pt idx="112">
                    <c:v>2029</c:v>
                  </c:pt>
                  <c:pt idx="124">
                    <c:v>2030</c:v>
                  </c:pt>
                  <c:pt idx="136">
                    <c:v>2031</c:v>
                  </c:pt>
                </c:lvl>
              </c:multiLvlStrCache>
            </c:multiLvlStrRef>
          </c:cat>
          <c:val>
            <c:numRef>
              <c:f>'4.Visualizar Estado Financiero'!$C$5:$C$163</c:f>
              <c:numCache>
                <c:formatCode>_("€"* #,##0.00_);_("€"* \(#,##0.00\);_("€"* "-"??_);_(@_)</c:formatCode>
                <c:ptCount val="145"/>
                <c:pt idx="0">
                  <c:v>2000</c:v>
                </c:pt>
                <c:pt idx="1">
                  <c:v>2100</c:v>
                </c:pt>
                <c:pt idx="2">
                  <c:v>2100</c:v>
                </c:pt>
                <c:pt idx="3">
                  <c:v>2100</c:v>
                </c:pt>
                <c:pt idx="4">
                  <c:v>2100</c:v>
                </c:pt>
                <c:pt idx="5">
                  <c:v>2100</c:v>
                </c:pt>
                <c:pt idx="6">
                  <c:v>2100</c:v>
                </c:pt>
                <c:pt idx="7">
                  <c:v>2100</c:v>
                </c:pt>
                <c:pt idx="8">
                  <c:v>2100</c:v>
                </c:pt>
                <c:pt idx="9">
                  <c:v>2100</c:v>
                </c:pt>
                <c:pt idx="10">
                  <c:v>2100</c:v>
                </c:pt>
                <c:pt idx="11">
                  <c:v>2100</c:v>
                </c:pt>
                <c:pt idx="12">
                  <c:v>2100</c:v>
                </c:pt>
                <c:pt idx="13">
                  <c:v>2100</c:v>
                </c:pt>
                <c:pt idx="14">
                  <c:v>2100</c:v>
                </c:pt>
                <c:pt idx="15">
                  <c:v>2100</c:v>
                </c:pt>
                <c:pt idx="16">
                  <c:v>2100</c:v>
                </c:pt>
                <c:pt idx="17">
                  <c:v>2100</c:v>
                </c:pt>
                <c:pt idx="18">
                  <c:v>2100</c:v>
                </c:pt>
                <c:pt idx="19">
                  <c:v>2100</c:v>
                </c:pt>
                <c:pt idx="20">
                  <c:v>2100</c:v>
                </c:pt>
                <c:pt idx="21">
                  <c:v>2100</c:v>
                </c:pt>
                <c:pt idx="22">
                  <c:v>2100</c:v>
                </c:pt>
                <c:pt idx="23">
                  <c:v>2100</c:v>
                </c:pt>
                <c:pt idx="24">
                  <c:v>2100</c:v>
                </c:pt>
                <c:pt idx="25">
                  <c:v>2100</c:v>
                </c:pt>
                <c:pt idx="26">
                  <c:v>2100</c:v>
                </c:pt>
                <c:pt idx="27">
                  <c:v>2100</c:v>
                </c:pt>
                <c:pt idx="28">
                  <c:v>2100</c:v>
                </c:pt>
                <c:pt idx="29">
                  <c:v>2100</c:v>
                </c:pt>
                <c:pt idx="30">
                  <c:v>2100</c:v>
                </c:pt>
                <c:pt idx="31">
                  <c:v>2100</c:v>
                </c:pt>
                <c:pt idx="32">
                  <c:v>2100</c:v>
                </c:pt>
                <c:pt idx="33">
                  <c:v>2100</c:v>
                </c:pt>
                <c:pt idx="34">
                  <c:v>2100</c:v>
                </c:pt>
                <c:pt idx="35">
                  <c:v>2100</c:v>
                </c:pt>
                <c:pt idx="36">
                  <c:v>2100</c:v>
                </c:pt>
                <c:pt idx="37">
                  <c:v>2100</c:v>
                </c:pt>
                <c:pt idx="38">
                  <c:v>2100</c:v>
                </c:pt>
                <c:pt idx="39">
                  <c:v>2100</c:v>
                </c:pt>
                <c:pt idx="40">
                  <c:v>2100</c:v>
                </c:pt>
                <c:pt idx="41">
                  <c:v>2100</c:v>
                </c:pt>
                <c:pt idx="42">
                  <c:v>2100</c:v>
                </c:pt>
                <c:pt idx="43">
                  <c:v>2100</c:v>
                </c:pt>
                <c:pt idx="44">
                  <c:v>2100</c:v>
                </c:pt>
                <c:pt idx="45">
                  <c:v>2100</c:v>
                </c:pt>
                <c:pt idx="46">
                  <c:v>2100</c:v>
                </c:pt>
                <c:pt idx="47">
                  <c:v>2100</c:v>
                </c:pt>
                <c:pt idx="48">
                  <c:v>2100</c:v>
                </c:pt>
                <c:pt idx="49">
                  <c:v>2100</c:v>
                </c:pt>
                <c:pt idx="50">
                  <c:v>2100</c:v>
                </c:pt>
                <c:pt idx="51">
                  <c:v>2100</c:v>
                </c:pt>
                <c:pt idx="52">
                  <c:v>2100</c:v>
                </c:pt>
                <c:pt idx="53">
                  <c:v>2100</c:v>
                </c:pt>
                <c:pt idx="54">
                  <c:v>2100</c:v>
                </c:pt>
                <c:pt idx="55">
                  <c:v>2100</c:v>
                </c:pt>
                <c:pt idx="56">
                  <c:v>2100</c:v>
                </c:pt>
                <c:pt idx="57">
                  <c:v>2100</c:v>
                </c:pt>
                <c:pt idx="58">
                  <c:v>2100</c:v>
                </c:pt>
                <c:pt idx="59">
                  <c:v>2100</c:v>
                </c:pt>
                <c:pt idx="60">
                  <c:v>2300</c:v>
                </c:pt>
                <c:pt idx="61">
                  <c:v>2300</c:v>
                </c:pt>
                <c:pt idx="62">
                  <c:v>2300</c:v>
                </c:pt>
                <c:pt idx="63">
                  <c:v>2300</c:v>
                </c:pt>
                <c:pt idx="64">
                  <c:v>2300</c:v>
                </c:pt>
                <c:pt idx="65">
                  <c:v>2300</c:v>
                </c:pt>
                <c:pt idx="66">
                  <c:v>2300</c:v>
                </c:pt>
                <c:pt idx="67">
                  <c:v>2300</c:v>
                </c:pt>
                <c:pt idx="68">
                  <c:v>2300</c:v>
                </c:pt>
                <c:pt idx="69">
                  <c:v>2300</c:v>
                </c:pt>
                <c:pt idx="70">
                  <c:v>2300</c:v>
                </c:pt>
                <c:pt idx="71">
                  <c:v>2300</c:v>
                </c:pt>
                <c:pt idx="72">
                  <c:v>2300</c:v>
                </c:pt>
                <c:pt idx="73">
                  <c:v>2300</c:v>
                </c:pt>
                <c:pt idx="74">
                  <c:v>2300</c:v>
                </c:pt>
                <c:pt idx="75">
                  <c:v>2300</c:v>
                </c:pt>
                <c:pt idx="76">
                  <c:v>2300</c:v>
                </c:pt>
                <c:pt idx="77">
                  <c:v>2300</c:v>
                </c:pt>
                <c:pt idx="78">
                  <c:v>2300</c:v>
                </c:pt>
                <c:pt idx="79">
                  <c:v>2300</c:v>
                </c:pt>
                <c:pt idx="80">
                  <c:v>2300</c:v>
                </c:pt>
                <c:pt idx="81">
                  <c:v>2300</c:v>
                </c:pt>
                <c:pt idx="82">
                  <c:v>2300</c:v>
                </c:pt>
                <c:pt idx="83">
                  <c:v>2300</c:v>
                </c:pt>
                <c:pt idx="84">
                  <c:v>2300</c:v>
                </c:pt>
                <c:pt idx="85">
                  <c:v>2300</c:v>
                </c:pt>
                <c:pt idx="86">
                  <c:v>2300</c:v>
                </c:pt>
                <c:pt idx="87">
                  <c:v>2300</c:v>
                </c:pt>
                <c:pt idx="88">
                  <c:v>2300</c:v>
                </c:pt>
                <c:pt idx="89">
                  <c:v>2300</c:v>
                </c:pt>
                <c:pt idx="90">
                  <c:v>2300</c:v>
                </c:pt>
                <c:pt idx="91">
                  <c:v>2300</c:v>
                </c:pt>
                <c:pt idx="92">
                  <c:v>2300</c:v>
                </c:pt>
                <c:pt idx="93">
                  <c:v>2300</c:v>
                </c:pt>
                <c:pt idx="94">
                  <c:v>2300</c:v>
                </c:pt>
                <c:pt idx="95">
                  <c:v>2300</c:v>
                </c:pt>
                <c:pt idx="96">
                  <c:v>2300</c:v>
                </c:pt>
                <c:pt idx="97">
                  <c:v>2300</c:v>
                </c:pt>
                <c:pt idx="98">
                  <c:v>2300</c:v>
                </c:pt>
                <c:pt idx="99">
                  <c:v>2300</c:v>
                </c:pt>
                <c:pt idx="100">
                  <c:v>2300</c:v>
                </c:pt>
                <c:pt idx="101">
                  <c:v>2300</c:v>
                </c:pt>
                <c:pt idx="102">
                  <c:v>2300</c:v>
                </c:pt>
                <c:pt idx="103">
                  <c:v>2300</c:v>
                </c:pt>
                <c:pt idx="104">
                  <c:v>2300</c:v>
                </c:pt>
                <c:pt idx="105">
                  <c:v>2300</c:v>
                </c:pt>
                <c:pt idx="106">
                  <c:v>2300</c:v>
                </c:pt>
                <c:pt idx="107">
                  <c:v>2300</c:v>
                </c:pt>
                <c:pt idx="108">
                  <c:v>2300</c:v>
                </c:pt>
                <c:pt idx="109">
                  <c:v>2300</c:v>
                </c:pt>
                <c:pt idx="110">
                  <c:v>2300</c:v>
                </c:pt>
                <c:pt idx="111">
                  <c:v>2300</c:v>
                </c:pt>
                <c:pt idx="112">
                  <c:v>2300</c:v>
                </c:pt>
                <c:pt idx="113">
                  <c:v>2300</c:v>
                </c:pt>
                <c:pt idx="114">
                  <c:v>2300</c:v>
                </c:pt>
                <c:pt idx="115">
                  <c:v>2300</c:v>
                </c:pt>
                <c:pt idx="116">
                  <c:v>2300</c:v>
                </c:pt>
                <c:pt idx="117">
                  <c:v>2300</c:v>
                </c:pt>
                <c:pt idx="118">
                  <c:v>2300</c:v>
                </c:pt>
                <c:pt idx="119">
                  <c:v>2300</c:v>
                </c:pt>
                <c:pt idx="120">
                  <c:v>2300</c:v>
                </c:pt>
                <c:pt idx="121">
                  <c:v>2300</c:v>
                </c:pt>
                <c:pt idx="122">
                  <c:v>2300</c:v>
                </c:pt>
                <c:pt idx="123">
                  <c:v>2300</c:v>
                </c:pt>
                <c:pt idx="124">
                  <c:v>2300</c:v>
                </c:pt>
                <c:pt idx="125">
                  <c:v>2300</c:v>
                </c:pt>
                <c:pt idx="126">
                  <c:v>2300</c:v>
                </c:pt>
                <c:pt idx="127">
                  <c:v>2300</c:v>
                </c:pt>
                <c:pt idx="128">
                  <c:v>2300</c:v>
                </c:pt>
                <c:pt idx="129">
                  <c:v>2300</c:v>
                </c:pt>
                <c:pt idx="130">
                  <c:v>2300</c:v>
                </c:pt>
                <c:pt idx="131">
                  <c:v>2300</c:v>
                </c:pt>
                <c:pt idx="132">
                  <c:v>2300</c:v>
                </c:pt>
                <c:pt idx="133">
                  <c:v>2300</c:v>
                </c:pt>
                <c:pt idx="134">
                  <c:v>2300</c:v>
                </c:pt>
                <c:pt idx="135">
                  <c:v>2300</c:v>
                </c:pt>
                <c:pt idx="136">
                  <c:v>2300</c:v>
                </c:pt>
                <c:pt idx="137">
                  <c:v>2300</c:v>
                </c:pt>
                <c:pt idx="138">
                  <c:v>2300</c:v>
                </c:pt>
                <c:pt idx="139">
                  <c:v>2300</c:v>
                </c:pt>
                <c:pt idx="140">
                  <c:v>2300</c:v>
                </c:pt>
                <c:pt idx="141">
                  <c:v>2300</c:v>
                </c:pt>
                <c:pt idx="142">
                  <c:v>2300</c:v>
                </c:pt>
                <c:pt idx="143">
                  <c:v>2300</c:v>
                </c:pt>
                <c:pt idx="144">
                  <c:v>2300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2-415A-B923-5774D3A47DA0}"/>
            </c:ext>
          </c:extLst>
        </c:ser>
        <c:ser>
          <c:idx val="2"/>
          <c:order val="2"/>
          <c:tx>
            <c:strRef>
              <c:f>'4.Visualizar Estado Financiero'!$D$3:$D$4</c:f>
              <c:strCache>
                <c:ptCount val="1"/>
                <c:pt idx="0">
                  <c:v>INGRESO INVERSIÓN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7030A0"/>
              </a:solidFill>
              <a:ln w="12700">
                <a:solidFill>
                  <a:srgbClr val="7030A0"/>
                </a:solidFill>
                <a:round/>
              </a:ln>
              <a:effectLst/>
            </c:spPr>
          </c:marker>
          <c:cat>
            <c:multiLvlStrRef>
              <c:f>'4.Visualizar Estado Financiero'!$A$5:$A$163</c:f>
              <c:multiLvlStrCache>
                <c:ptCount val="145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dic</c:v>
                  </c:pt>
                  <c:pt idx="4">
                    <c:v>ene</c:v>
                  </c:pt>
                  <c:pt idx="5">
                    <c:v>feb</c:v>
                  </c:pt>
                  <c:pt idx="6">
                    <c:v>mar</c:v>
                  </c:pt>
                  <c:pt idx="7">
                    <c:v>abr</c:v>
                  </c:pt>
                  <c:pt idx="8">
                    <c:v>may</c:v>
                  </c:pt>
                  <c:pt idx="9">
                    <c:v>jun</c:v>
                  </c:pt>
                  <c:pt idx="10">
                    <c:v>jul</c:v>
                  </c:pt>
                  <c:pt idx="11">
                    <c:v>ago</c:v>
                  </c:pt>
                  <c:pt idx="12">
                    <c:v>sep</c:v>
                  </c:pt>
                  <c:pt idx="13">
                    <c:v>oct</c:v>
                  </c:pt>
                  <c:pt idx="14">
                    <c:v>nov</c:v>
                  </c:pt>
                  <c:pt idx="15">
                    <c:v>dic</c:v>
                  </c:pt>
                  <c:pt idx="16">
                    <c:v>ene</c:v>
                  </c:pt>
                  <c:pt idx="17">
                    <c:v>feb</c:v>
                  </c:pt>
                  <c:pt idx="18">
                    <c:v>mar</c:v>
                  </c:pt>
                  <c:pt idx="19">
                    <c:v>abr</c:v>
                  </c:pt>
                  <c:pt idx="20">
                    <c:v>may</c:v>
                  </c:pt>
                  <c:pt idx="21">
                    <c:v>jun</c:v>
                  </c:pt>
                  <c:pt idx="22">
                    <c:v>jul</c:v>
                  </c:pt>
                  <c:pt idx="23">
                    <c:v>ago</c:v>
                  </c:pt>
                  <c:pt idx="24">
                    <c:v>sep</c:v>
                  </c:pt>
                  <c:pt idx="25">
                    <c:v>oct</c:v>
                  </c:pt>
                  <c:pt idx="26">
                    <c:v>nov</c:v>
                  </c:pt>
                  <c:pt idx="27">
                    <c:v>dic</c:v>
                  </c:pt>
                  <c:pt idx="28">
                    <c:v>ene</c:v>
                  </c:pt>
                  <c:pt idx="29">
                    <c:v>feb</c:v>
                  </c:pt>
                  <c:pt idx="30">
                    <c:v>mar</c:v>
                  </c:pt>
                  <c:pt idx="31">
                    <c:v>abr</c:v>
                  </c:pt>
                  <c:pt idx="32">
                    <c:v>may</c:v>
                  </c:pt>
                  <c:pt idx="33">
                    <c:v>jun</c:v>
                  </c:pt>
                  <c:pt idx="34">
                    <c:v>jul</c:v>
                  </c:pt>
                  <c:pt idx="35">
                    <c:v>ago</c:v>
                  </c:pt>
                  <c:pt idx="36">
                    <c:v>sep</c:v>
                  </c:pt>
                  <c:pt idx="37">
                    <c:v>oct</c:v>
                  </c:pt>
                  <c:pt idx="38">
                    <c:v>nov</c:v>
                  </c:pt>
                  <c:pt idx="39">
                    <c:v>dic</c:v>
                  </c:pt>
                  <c:pt idx="40">
                    <c:v>ene</c:v>
                  </c:pt>
                  <c:pt idx="41">
                    <c:v>feb</c:v>
                  </c:pt>
                  <c:pt idx="42">
                    <c:v>mar</c:v>
                  </c:pt>
                  <c:pt idx="43">
                    <c:v>abr</c:v>
                  </c:pt>
                  <c:pt idx="44">
                    <c:v>may</c:v>
                  </c:pt>
                  <c:pt idx="45">
                    <c:v>jun</c:v>
                  </c:pt>
                  <c:pt idx="46">
                    <c:v>jul</c:v>
                  </c:pt>
                  <c:pt idx="47">
                    <c:v>ago</c:v>
                  </c:pt>
                  <c:pt idx="48">
                    <c:v>sep</c:v>
                  </c:pt>
                  <c:pt idx="49">
                    <c:v>oct</c:v>
                  </c:pt>
                  <c:pt idx="50">
                    <c:v>nov</c:v>
                  </c:pt>
                  <c:pt idx="51">
                    <c:v>dic</c:v>
                  </c:pt>
                  <c:pt idx="52">
                    <c:v>ene</c:v>
                  </c:pt>
                  <c:pt idx="53">
                    <c:v>feb</c:v>
                  </c:pt>
                  <c:pt idx="54">
                    <c:v>mar</c:v>
                  </c:pt>
                  <c:pt idx="55">
                    <c:v>abr</c:v>
                  </c:pt>
                  <c:pt idx="56">
                    <c:v>may</c:v>
                  </c:pt>
                  <c:pt idx="57">
                    <c:v>jun</c:v>
                  </c:pt>
                  <c:pt idx="58">
                    <c:v>jul</c:v>
                  </c:pt>
                  <c:pt idx="59">
                    <c:v>ago</c:v>
                  </c:pt>
                  <c:pt idx="60">
                    <c:v>sep</c:v>
                  </c:pt>
                  <c:pt idx="61">
                    <c:v>oct</c:v>
                  </c:pt>
                  <c:pt idx="62">
                    <c:v>nov</c:v>
                  </c:pt>
                  <c:pt idx="63">
                    <c:v>dic</c:v>
                  </c:pt>
                  <c:pt idx="64">
                    <c:v>ene</c:v>
                  </c:pt>
                  <c:pt idx="65">
                    <c:v>feb</c:v>
                  </c:pt>
                  <c:pt idx="66">
                    <c:v>mar</c:v>
                  </c:pt>
                  <c:pt idx="67">
                    <c:v>abr</c:v>
                  </c:pt>
                  <c:pt idx="68">
                    <c:v>may</c:v>
                  </c:pt>
                  <c:pt idx="69">
                    <c:v>jun</c:v>
                  </c:pt>
                  <c:pt idx="70">
                    <c:v>jul</c:v>
                  </c:pt>
                  <c:pt idx="71">
                    <c:v>ago</c:v>
                  </c:pt>
                  <c:pt idx="72">
                    <c:v>sep</c:v>
                  </c:pt>
                  <c:pt idx="73">
                    <c:v>oct</c:v>
                  </c:pt>
                  <c:pt idx="74">
                    <c:v>nov</c:v>
                  </c:pt>
                  <c:pt idx="75">
                    <c:v>dic</c:v>
                  </c:pt>
                  <c:pt idx="76">
                    <c:v>ene</c:v>
                  </c:pt>
                  <c:pt idx="77">
                    <c:v>feb</c:v>
                  </c:pt>
                  <c:pt idx="78">
                    <c:v>mar</c:v>
                  </c:pt>
                  <c:pt idx="79">
                    <c:v>abr</c:v>
                  </c:pt>
                  <c:pt idx="80">
                    <c:v>may</c:v>
                  </c:pt>
                  <c:pt idx="81">
                    <c:v>jun</c:v>
                  </c:pt>
                  <c:pt idx="82">
                    <c:v>jul</c:v>
                  </c:pt>
                  <c:pt idx="83">
                    <c:v>ago</c:v>
                  </c:pt>
                  <c:pt idx="84">
                    <c:v>sep</c:v>
                  </c:pt>
                  <c:pt idx="85">
                    <c:v>oct</c:v>
                  </c:pt>
                  <c:pt idx="86">
                    <c:v>nov</c:v>
                  </c:pt>
                  <c:pt idx="87">
                    <c:v>dic</c:v>
                  </c:pt>
                  <c:pt idx="88">
                    <c:v>ene</c:v>
                  </c:pt>
                  <c:pt idx="89">
                    <c:v>feb</c:v>
                  </c:pt>
                  <c:pt idx="90">
                    <c:v>mar</c:v>
                  </c:pt>
                  <c:pt idx="91">
                    <c:v>abr</c:v>
                  </c:pt>
                  <c:pt idx="92">
                    <c:v>may</c:v>
                  </c:pt>
                  <c:pt idx="93">
                    <c:v>jun</c:v>
                  </c:pt>
                  <c:pt idx="94">
                    <c:v>jul</c:v>
                  </c:pt>
                  <c:pt idx="95">
                    <c:v>ago</c:v>
                  </c:pt>
                  <c:pt idx="96">
                    <c:v>sep</c:v>
                  </c:pt>
                  <c:pt idx="97">
                    <c:v>oct</c:v>
                  </c:pt>
                  <c:pt idx="98">
                    <c:v>nov</c:v>
                  </c:pt>
                  <c:pt idx="99">
                    <c:v>dic</c:v>
                  </c:pt>
                  <c:pt idx="100">
                    <c:v>ene</c:v>
                  </c:pt>
                  <c:pt idx="101">
                    <c:v>feb</c:v>
                  </c:pt>
                  <c:pt idx="102">
                    <c:v>mar</c:v>
                  </c:pt>
                  <c:pt idx="103">
                    <c:v>abr</c:v>
                  </c:pt>
                  <c:pt idx="104">
                    <c:v>may</c:v>
                  </c:pt>
                  <c:pt idx="105">
                    <c:v>jun</c:v>
                  </c:pt>
                  <c:pt idx="106">
                    <c:v>jul</c:v>
                  </c:pt>
                  <c:pt idx="107">
                    <c:v>ago</c:v>
                  </c:pt>
                  <c:pt idx="108">
                    <c:v>sep</c:v>
                  </c:pt>
                  <c:pt idx="109">
                    <c:v>oct</c:v>
                  </c:pt>
                  <c:pt idx="110">
                    <c:v>nov</c:v>
                  </c:pt>
                  <c:pt idx="111">
                    <c:v>dic</c:v>
                  </c:pt>
                  <c:pt idx="112">
                    <c:v>ene</c:v>
                  </c:pt>
                  <c:pt idx="113">
                    <c:v>feb</c:v>
                  </c:pt>
                  <c:pt idx="114">
                    <c:v>mar</c:v>
                  </c:pt>
                  <c:pt idx="115">
                    <c:v>abr</c:v>
                  </c:pt>
                  <c:pt idx="116">
                    <c:v>may</c:v>
                  </c:pt>
                  <c:pt idx="117">
                    <c:v>jun</c:v>
                  </c:pt>
                  <c:pt idx="118">
                    <c:v>jul</c:v>
                  </c:pt>
                  <c:pt idx="119">
                    <c:v>ago</c:v>
                  </c:pt>
                  <c:pt idx="120">
                    <c:v>sep</c:v>
                  </c:pt>
                  <c:pt idx="121">
                    <c:v>oct</c:v>
                  </c:pt>
                  <c:pt idx="122">
                    <c:v>nov</c:v>
                  </c:pt>
                  <c:pt idx="123">
                    <c:v>dic</c:v>
                  </c:pt>
                  <c:pt idx="124">
                    <c:v>ene</c:v>
                  </c:pt>
                  <c:pt idx="125">
                    <c:v>feb</c:v>
                  </c:pt>
                  <c:pt idx="126">
                    <c:v>mar</c:v>
                  </c:pt>
                  <c:pt idx="127">
                    <c:v>abr</c:v>
                  </c:pt>
                  <c:pt idx="128">
                    <c:v>may</c:v>
                  </c:pt>
                  <c:pt idx="129">
                    <c:v>jun</c:v>
                  </c:pt>
                  <c:pt idx="130">
                    <c:v>jul</c:v>
                  </c:pt>
                  <c:pt idx="131">
                    <c:v>ago</c:v>
                  </c:pt>
                  <c:pt idx="132">
                    <c:v>sep</c:v>
                  </c:pt>
                  <c:pt idx="133">
                    <c:v>oct</c:v>
                  </c:pt>
                  <c:pt idx="134">
                    <c:v>nov</c:v>
                  </c:pt>
                  <c:pt idx="135">
                    <c:v>dic</c:v>
                  </c:pt>
                  <c:pt idx="136">
                    <c:v>ene</c:v>
                  </c:pt>
                  <c:pt idx="137">
                    <c:v>feb</c:v>
                  </c:pt>
                  <c:pt idx="138">
                    <c:v>mar</c:v>
                  </c:pt>
                  <c:pt idx="139">
                    <c:v>abr</c:v>
                  </c:pt>
                  <c:pt idx="140">
                    <c:v>may</c:v>
                  </c:pt>
                  <c:pt idx="141">
                    <c:v>jun</c:v>
                  </c:pt>
                  <c:pt idx="142">
                    <c:v>jul</c:v>
                  </c:pt>
                  <c:pt idx="143">
                    <c:v>ago</c:v>
                  </c:pt>
                  <c:pt idx="144">
                    <c:v>sep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16">
                    <c:v>2021</c:v>
                  </c:pt>
                  <c:pt idx="28">
                    <c:v>2022</c:v>
                  </c:pt>
                  <c:pt idx="40">
                    <c:v>2023</c:v>
                  </c:pt>
                  <c:pt idx="52">
                    <c:v>2024</c:v>
                  </c:pt>
                  <c:pt idx="64">
                    <c:v>2025</c:v>
                  </c:pt>
                  <c:pt idx="76">
                    <c:v>2026</c:v>
                  </c:pt>
                  <c:pt idx="88">
                    <c:v>2027</c:v>
                  </c:pt>
                  <c:pt idx="100">
                    <c:v>2028</c:v>
                  </c:pt>
                  <c:pt idx="112">
                    <c:v>2029</c:v>
                  </c:pt>
                  <c:pt idx="124">
                    <c:v>2030</c:v>
                  </c:pt>
                  <c:pt idx="136">
                    <c:v>2031</c:v>
                  </c:pt>
                </c:lvl>
              </c:multiLvlStrCache>
            </c:multiLvlStrRef>
          </c:cat>
          <c:val>
            <c:numRef>
              <c:f>'4.Visualizar Estado Financiero'!$D$5:$D$163</c:f>
              <c:numCache>
                <c:formatCode>_("€"* #,##0.00_);_("€"* \(#,##0.00\);_("€"* "-"??_);_(@_)</c:formatCode>
                <c:ptCount val="145"/>
                <c:pt idx="1">
                  <c:v>6.3266666666666662</c:v>
                </c:pt>
                <c:pt idx="2">
                  <c:v>8.7750000000000004</c:v>
                </c:pt>
                <c:pt idx="3">
                  <c:v>12.568875</c:v>
                </c:pt>
                <c:pt idx="4">
                  <c:v>16.381719374999999</c:v>
                </c:pt>
                <c:pt idx="5">
                  <c:v>20.213627971874999</c:v>
                </c:pt>
                <c:pt idx="6">
                  <c:v>24.064696111734378</c:v>
                </c:pt>
                <c:pt idx="7">
                  <c:v>27.935019592293049</c:v>
                </c:pt>
                <c:pt idx="8">
                  <c:v>31.824694690254518</c:v>
                </c:pt>
                <c:pt idx="9">
                  <c:v>35.733818163705791</c:v>
                </c:pt>
                <c:pt idx="10">
                  <c:v>39.662487254524322</c:v>
                </c:pt>
                <c:pt idx="11">
                  <c:v>43.610799690796938</c:v>
                </c:pt>
                <c:pt idx="12">
                  <c:v>47.578853689250927</c:v>
                </c:pt>
                <c:pt idx="13">
                  <c:v>51.566747957697174</c:v>
                </c:pt>
                <c:pt idx="14">
                  <c:v>55.574581697485662</c:v>
                </c:pt>
                <c:pt idx="15">
                  <c:v>59.602454605973087</c:v>
                </c:pt>
                <c:pt idx="16">
                  <c:v>63.650466879002948</c:v>
                </c:pt>
                <c:pt idx="17">
                  <c:v>67.718719213397961</c:v>
                </c:pt>
                <c:pt idx="18">
                  <c:v>71.80731280946496</c:v>
                </c:pt>
                <c:pt idx="19">
                  <c:v>75.91634937351229</c:v>
                </c:pt>
                <c:pt idx="20">
                  <c:v>80.045931120379848</c:v>
                </c:pt>
                <c:pt idx="21">
                  <c:v>84.196160775981753</c:v>
                </c:pt>
                <c:pt idx="22">
                  <c:v>88.367141579861652</c:v>
                </c:pt>
                <c:pt idx="23">
                  <c:v>92.558977287760953</c:v>
                </c:pt>
                <c:pt idx="24">
                  <c:v>98.021772174199768</c:v>
                </c:pt>
                <c:pt idx="25">
                  <c:v>103.51188103507076</c:v>
                </c:pt>
                <c:pt idx="26">
                  <c:v>109.02944044024612</c:v>
                </c:pt>
                <c:pt idx="27">
                  <c:v>114.57458764244734</c:v>
                </c:pt>
                <c:pt idx="28">
                  <c:v>120.14746058065958</c:v>
                </c:pt>
                <c:pt idx="29">
                  <c:v>125.74819788356287</c:v>
                </c:pt>
                <c:pt idx="30">
                  <c:v>131.3769388729807</c:v>
                </c:pt>
                <c:pt idx="31">
                  <c:v>137.03382356734559</c:v>
                </c:pt>
                <c:pt idx="32">
                  <c:v>142.71899268518231</c:v>
                </c:pt>
                <c:pt idx="33">
                  <c:v>148.43258764860823</c:v>
                </c:pt>
                <c:pt idx="34">
                  <c:v>154.17475058685127</c:v>
                </c:pt>
                <c:pt idx="35">
                  <c:v>159.94562433978552</c:v>
                </c:pt>
                <c:pt idx="36">
                  <c:v>165.74535246148446</c:v>
                </c:pt>
                <c:pt idx="37">
                  <c:v>171.57407922379187</c:v>
                </c:pt>
                <c:pt idx="38">
                  <c:v>177.43194961991082</c:v>
                </c:pt>
                <c:pt idx="39">
                  <c:v>183.31910936801037</c:v>
                </c:pt>
                <c:pt idx="40">
                  <c:v>189.23570491485043</c:v>
                </c:pt>
                <c:pt idx="41">
                  <c:v>195.18188343942464</c:v>
                </c:pt>
                <c:pt idx="42">
                  <c:v>201.15779285662177</c:v>
                </c:pt>
                <c:pt idx="43">
                  <c:v>207.16358182090485</c:v>
                </c:pt>
                <c:pt idx="44">
                  <c:v>213.19939973000939</c:v>
                </c:pt>
                <c:pt idx="45">
                  <c:v>219.26539672865943</c:v>
                </c:pt>
                <c:pt idx="46">
                  <c:v>225.36172371230273</c:v>
                </c:pt>
                <c:pt idx="47">
                  <c:v>231.48853233086425</c:v>
                </c:pt>
                <c:pt idx="48">
                  <c:v>237.64597499251855</c:v>
                </c:pt>
                <c:pt idx="49">
                  <c:v>243.83420486748116</c:v>
                </c:pt>
                <c:pt idx="50">
                  <c:v>250.05337589181855</c:v>
                </c:pt>
                <c:pt idx="51">
                  <c:v>256.30364277127768</c:v>
                </c:pt>
                <c:pt idx="52">
                  <c:v>262.58516098513405</c:v>
                </c:pt>
                <c:pt idx="53">
                  <c:v>268.89808679005972</c:v>
                </c:pt>
                <c:pt idx="54">
                  <c:v>275.24257722401001</c:v>
                </c:pt>
                <c:pt idx="55">
                  <c:v>281.61879011013008</c:v>
                </c:pt>
                <c:pt idx="56">
                  <c:v>288.02688406068069</c:v>
                </c:pt>
                <c:pt idx="57">
                  <c:v>294.46701848098411</c:v>
                </c:pt>
                <c:pt idx="58">
                  <c:v>300.93935357338904</c:v>
                </c:pt>
                <c:pt idx="59">
                  <c:v>307.444050341256</c:v>
                </c:pt>
                <c:pt idx="60">
                  <c:v>314.98127059296229</c:v>
                </c:pt>
                <c:pt idx="61">
                  <c:v>322.55617694592712</c:v>
                </c:pt>
                <c:pt idx="62">
                  <c:v>330.16895783065678</c:v>
                </c:pt>
                <c:pt idx="63">
                  <c:v>337.81980261981005</c:v>
                </c:pt>
                <c:pt idx="64">
                  <c:v>345.5089016329091</c:v>
                </c:pt>
                <c:pt idx="65">
                  <c:v>353.23644614107366</c:v>
                </c:pt>
                <c:pt idx="66">
                  <c:v>361.00262837177905</c:v>
                </c:pt>
                <c:pt idx="67">
                  <c:v>368.80764151363792</c:v>
                </c:pt>
                <c:pt idx="68">
                  <c:v>376.65167972120611</c:v>
                </c:pt>
                <c:pt idx="69">
                  <c:v>384.53493811981213</c:v>
                </c:pt>
                <c:pt idx="70">
                  <c:v>392.45761281041126</c:v>
                </c:pt>
                <c:pt idx="71">
                  <c:v>400.41990087446328</c:v>
                </c:pt>
                <c:pt idx="72">
                  <c:v>408.42200037883555</c:v>
                </c:pt>
                <c:pt idx="73">
                  <c:v>416.46411038072978</c:v>
                </c:pt>
                <c:pt idx="74">
                  <c:v>424.54643093263331</c:v>
                </c:pt>
                <c:pt idx="75">
                  <c:v>432.66916308729651</c:v>
                </c:pt>
                <c:pt idx="76">
                  <c:v>440.83250890273303</c:v>
                </c:pt>
                <c:pt idx="77">
                  <c:v>449.03667144724665</c:v>
                </c:pt>
                <c:pt idx="78">
                  <c:v>457.28185480448292</c:v>
                </c:pt>
                <c:pt idx="79">
                  <c:v>465.56826407850536</c:v>
                </c:pt>
                <c:pt idx="80">
                  <c:v>473.89610539889787</c:v>
                </c:pt>
                <c:pt idx="81">
                  <c:v>482.26558592589248</c:v>
                </c:pt>
                <c:pt idx="82">
                  <c:v>490.67691385552189</c:v>
                </c:pt>
                <c:pt idx="83">
                  <c:v>499.13029842479955</c:v>
                </c:pt>
                <c:pt idx="84">
                  <c:v>507.6259499169235</c:v>
                </c:pt>
                <c:pt idx="85">
                  <c:v>516.1640796665082</c:v>
                </c:pt>
                <c:pt idx="86">
                  <c:v>524.74490006484064</c:v>
                </c:pt>
                <c:pt idx="87">
                  <c:v>533.36862456516485</c:v>
                </c:pt>
                <c:pt idx="88">
                  <c:v>542.03546768799072</c:v>
                </c:pt>
                <c:pt idx="89">
                  <c:v>550.74564502643068</c:v>
                </c:pt>
                <c:pt idx="90">
                  <c:v>559.49937325156282</c:v>
                </c:pt>
                <c:pt idx="91">
                  <c:v>568.2968701178205</c:v>
                </c:pt>
                <c:pt idx="92">
                  <c:v>577.1383544684096</c:v>
                </c:pt>
                <c:pt idx="93">
                  <c:v>586.02404624075166</c:v>
                </c:pt>
                <c:pt idx="94">
                  <c:v>594.95416647195543</c:v>
                </c:pt>
                <c:pt idx="95">
                  <c:v>603.92893730431524</c:v>
                </c:pt>
                <c:pt idx="96">
                  <c:v>612.94858199083683</c:v>
                </c:pt>
                <c:pt idx="97">
                  <c:v>622.01332490079096</c:v>
                </c:pt>
                <c:pt idx="98">
                  <c:v>631.12339152529501</c:v>
                </c:pt>
                <c:pt idx="99">
                  <c:v>640.27900848292154</c:v>
                </c:pt>
                <c:pt idx="100">
                  <c:v>649.4804035253361</c:v>
                </c:pt>
                <c:pt idx="101">
                  <c:v>658.72780554296276</c:v>
                </c:pt>
                <c:pt idx="102">
                  <c:v>668.02144457067755</c:v>
                </c:pt>
                <c:pt idx="103">
                  <c:v>677.36155179353091</c:v>
                </c:pt>
                <c:pt idx="104">
                  <c:v>686.74835955249853</c:v>
                </c:pt>
                <c:pt idx="105">
                  <c:v>696.18210135026095</c:v>
                </c:pt>
                <c:pt idx="106">
                  <c:v>705.66301185701229</c:v>
                </c:pt>
                <c:pt idx="107">
                  <c:v>715.19132691629738</c:v>
                </c:pt>
                <c:pt idx="108">
                  <c:v>724.76728355087891</c:v>
                </c:pt>
                <c:pt idx="109">
                  <c:v>734.39111996863323</c:v>
                </c:pt>
                <c:pt idx="110">
                  <c:v>744.06307556847651</c:v>
                </c:pt>
                <c:pt idx="111">
                  <c:v>753.78339094631883</c:v>
                </c:pt>
                <c:pt idx="112">
                  <c:v>763.55230790105031</c:v>
                </c:pt>
                <c:pt idx="113">
                  <c:v>773.37006944055565</c:v>
                </c:pt>
                <c:pt idx="114">
                  <c:v>783.23691978775832</c:v>
                </c:pt>
                <c:pt idx="115">
                  <c:v>793.15310438669724</c:v>
                </c:pt>
                <c:pt idx="116">
                  <c:v>803.1188699086307</c:v>
                </c:pt>
                <c:pt idx="117">
                  <c:v>813.13446425817381</c:v>
                </c:pt>
                <c:pt idx="118">
                  <c:v>823.20013657946481</c:v>
                </c:pt>
                <c:pt idx="119">
                  <c:v>833.31613726236208</c:v>
                </c:pt>
                <c:pt idx="120">
                  <c:v>843.48271794867378</c:v>
                </c:pt>
                <c:pt idx="121">
                  <c:v>853.70013153841717</c:v>
                </c:pt>
                <c:pt idx="122">
                  <c:v>863.9686321961093</c:v>
                </c:pt>
                <c:pt idx="123">
                  <c:v>874.28847535708974</c:v>
                </c:pt>
                <c:pt idx="124">
                  <c:v>884.6599177338752</c:v>
                </c:pt>
                <c:pt idx="125">
                  <c:v>895.08321732254444</c:v>
                </c:pt>
                <c:pt idx="126">
                  <c:v>905.55863340915721</c:v>
                </c:pt>
                <c:pt idx="127">
                  <c:v>916.08642657620294</c:v>
                </c:pt>
                <c:pt idx="128">
                  <c:v>926.66685870908384</c:v>
                </c:pt>
                <c:pt idx="129">
                  <c:v>937.30019300262938</c:v>
                </c:pt>
                <c:pt idx="130">
                  <c:v>947.98669396764251</c:v>
                </c:pt>
                <c:pt idx="131">
                  <c:v>958.7266274374806</c:v>
                </c:pt>
                <c:pt idx="132">
                  <c:v>969.5202605746681</c:v>
                </c:pt>
                <c:pt idx="133">
                  <c:v>980.36786187754149</c:v>
                </c:pt>
                <c:pt idx="134">
                  <c:v>991.26970118692907</c:v>
                </c:pt>
                <c:pt idx="135">
                  <c:v>1002.2260496928637</c:v>
                </c:pt>
                <c:pt idx="136">
                  <c:v>1013.237179941328</c:v>
                </c:pt>
                <c:pt idx="137">
                  <c:v>1024.3033658410347</c:v>
                </c:pt>
                <c:pt idx="138">
                  <c:v>1035.4248826702399</c:v>
                </c:pt>
                <c:pt idx="139">
                  <c:v>1046.6020070835912</c:v>
                </c:pt>
                <c:pt idx="140">
                  <c:v>1057.8350171190091</c:v>
                </c:pt>
                <c:pt idx="141">
                  <c:v>1069.124192204604</c:v>
                </c:pt>
                <c:pt idx="142">
                  <c:v>1080.4698131656271</c:v>
                </c:pt>
                <c:pt idx="143">
                  <c:v>1091.8721622314554</c:v>
                </c:pt>
                <c:pt idx="144">
                  <c:v>1103.3315230426126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6-4D4F-9D5E-4BA26CD4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dropLines>
        <c:marker val="1"/>
        <c:smooth val="0"/>
        <c:axId val="535915200"/>
        <c:axId val="535915760"/>
      </c:lineChart>
      <c:catAx>
        <c:axId val="535915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15760"/>
        <c:crosses val="autoZero"/>
        <c:auto val="1"/>
        <c:lblAlgn val="ctr"/>
        <c:lblOffset val="100"/>
        <c:noMultiLvlLbl val="0"/>
      </c:catAx>
      <c:valAx>
        <c:axId val="535915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441960</xdr:colOff>
      <xdr:row>2</xdr:row>
      <xdr:rowOff>167640</xdr:rowOff>
    </xdr:from>
    <xdr:to>
      <xdr:col>14</xdr:col>
      <xdr:colOff>533400</xdr:colOff>
      <xdr:row>28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ván" refreshedDate="43562.36805474537" createdVersion="5" refreshedVersion="6" minRefreshableVersion="3" recordCount="469" xr:uid="{00000000-000A-0000-FFFF-FFFF3A000000}">
  <cacheSource type="worksheet">
    <worksheetSource ref="A1:F1048576" sheet="2. Tracear Ingresos-Gastos"/>
  </cacheSource>
  <cacheFields count="8">
    <cacheField name="FECHA" numFmtId="0">
      <sharedItems containsNonDate="0" containsDate="1" containsString="0" containsBlank="1" minDate="2019-09-01T00:00:00" maxDate="2031-09-02T00:00:00" count="175">
        <d v="2019-09-01T00:00:00"/>
        <d v="2019-09-03T00:00:00"/>
        <d v="2019-09-04T00:00:00"/>
        <d v="2019-09-05T00:00:00"/>
        <d v="2019-09-08T00:00:00"/>
        <d v="2019-09-09T00:00:00"/>
        <d v="2019-09-12T00:00:00"/>
        <d v="2019-09-15T00:00:00"/>
        <d v="2019-09-18T00:00:00"/>
        <d v="2019-09-19T00:00:00"/>
        <d v="2019-09-20T00:00:00"/>
        <d v="2019-09-22T00:00:00"/>
        <d v="2019-09-26T00:00:00"/>
        <d v="2019-09-27T00:00:00"/>
        <d v="2019-09-28T00:00:00"/>
        <d v="2019-09-29T00:00:00"/>
        <d v="2019-10-01T00:00:00"/>
        <d v="2019-10-03T00:00:00"/>
        <d v="2019-10-04T00:00:00"/>
        <d v="2019-10-05T00:00:00"/>
        <d v="2019-10-08T00:00:00"/>
        <d v="2019-10-10T00:00:00"/>
        <d v="2019-10-12T00:00:00"/>
        <d v="2019-10-15T00:00:00"/>
        <d v="2019-10-19T00:00:00"/>
        <d v="2019-10-20T00:00:00"/>
        <d v="2019-10-26T00:00:00"/>
        <d v="2019-10-28T00:00:00"/>
        <d v="2019-10-29T00:00:00"/>
        <d v="2019-10-31T00:00:00"/>
        <d v="2019-11-30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  <d v="2026-01-01T00:00:00"/>
        <d v="2026-02-01T00:00:00"/>
        <d v="2026-03-01T00:00:00"/>
        <d v="2026-04-01T00:00:00"/>
        <d v="2026-05-01T00:00:00"/>
        <d v="2026-06-01T00:00:00"/>
        <d v="2026-07-01T00:00:00"/>
        <d v="2026-08-01T00:00:00"/>
        <d v="2026-09-01T00:00:00"/>
        <d v="2026-10-01T00:00:00"/>
        <d v="2026-11-01T00:00:00"/>
        <d v="2026-12-01T00:00:00"/>
        <d v="2027-01-01T00:00:00"/>
        <d v="2027-02-01T00:00:00"/>
        <d v="2027-03-01T00:00:00"/>
        <d v="2027-04-01T00:00:00"/>
        <d v="2027-05-01T00:00:00"/>
        <d v="2027-06-01T00:00:00"/>
        <d v="2027-07-01T00:00:00"/>
        <d v="2027-08-01T00:00:00"/>
        <d v="2027-09-01T00:00:00"/>
        <d v="2027-10-01T00:00:00"/>
        <d v="2027-11-01T00:00:00"/>
        <d v="2027-12-01T00:00:00"/>
        <d v="2028-01-01T00:00:00"/>
        <d v="2028-02-01T00:00:00"/>
        <d v="2028-03-01T00:00:00"/>
        <d v="2028-04-01T00:00:00"/>
        <d v="2028-05-01T00:00:00"/>
        <d v="2028-06-01T00:00:00"/>
        <d v="2028-07-01T00:00:00"/>
        <d v="2028-08-01T00:00:00"/>
        <d v="2028-09-01T00:00:00"/>
        <d v="2028-10-01T00:00:00"/>
        <d v="2028-11-01T00:00:00"/>
        <d v="2028-12-01T00:00:00"/>
        <d v="2029-01-01T00:00:00"/>
        <d v="2029-02-01T00:00:00"/>
        <d v="2029-03-01T00:00:00"/>
        <d v="2029-04-01T00:00:00"/>
        <d v="2029-05-01T00:00:00"/>
        <d v="2029-06-01T00:00:00"/>
        <d v="2029-07-01T00:00:00"/>
        <d v="2029-08-01T00:00:00"/>
        <d v="2029-09-01T00:00:00"/>
        <d v="2029-10-01T00:00:00"/>
        <d v="2029-11-01T00:00:00"/>
        <d v="2029-12-01T00:00:00"/>
        <d v="2030-01-01T00:00:00"/>
        <d v="2030-02-01T00:00:00"/>
        <d v="2030-03-01T00:00:00"/>
        <d v="2030-04-01T00:00:00"/>
        <d v="2030-05-01T00:00:00"/>
        <d v="2030-06-01T00:00:00"/>
        <d v="2030-07-01T00:00:00"/>
        <d v="2030-08-01T00:00:00"/>
        <d v="2030-09-01T00:00:00"/>
        <d v="2030-10-01T00:00:00"/>
        <d v="2030-11-01T00:00:00"/>
        <d v="2030-12-01T00:00:00"/>
        <d v="2031-01-01T00:00:00"/>
        <d v="2031-02-01T00:00:00"/>
        <d v="2031-03-01T00:00:00"/>
        <d v="2031-04-01T00:00:00"/>
        <d v="2031-05-01T00:00:00"/>
        <d v="2031-06-01T00:00:00"/>
        <d v="2031-07-01T00:00:00"/>
        <d v="2031-08-01T00:00:00"/>
        <d v="2031-09-01T00:00:00"/>
        <m/>
      </sharedItems>
      <fieldGroup par="7" base="0">
        <rangePr groupBy="months" startDate="2019-09-01T00:00:00" endDate="2031-09-02T00:00:00"/>
        <groupItems count="14">
          <s v="(en blanco)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02/09/2031"/>
        </groupItems>
      </fieldGroup>
    </cacheField>
    <cacheField name="CONCEPTO" numFmtId="0">
      <sharedItems containsBlank="1"/>
    </cacheField>
    <cacheField name="INGRESO / GASTO" numFmtId="0">
      <sharedItems containsBlank="1" count="5">
        <s v="INGRESO"/>
        <s v="GASTO"/>
        <s v="INGRESO INVERSIÓN"/>
        <m/>
        <s v="INVESTMENT INCOME" u="1"/>
      </sharedItems>
    </cacheField>
    <cacheField name="CATEGORÍA" numFmtId="0">
      <sharedItems containsBlank="1" count="14">
        <s v="INGRESO ACTIVO"/>
        <s v="VIVIENDA"/>
        <s v="COMIDA"/>
        <s v="ENTRETENIMIENTO"/>
        <s v="TRANSPORTE"/>
        <s v="ROPA"/>
        <s v="SUMINISTROS"/>
        <s v="RENTA VARIABLE"/>
        <s v="RENTA FIJA"/>
        <m/>
        <s v="P2P LENDING" u="1"/>
        <s v="STOCK - DIVIDENDS" u="1"/>
        <s v="RETIREMENT PLAN" u="1"/>
        <s v="SIALP PLAN" u="1"/>
      </sharedItems>
    </cacheField>
    <cacheField name="SUBCATEGORÍA" numFmtId="0">
      <sharedItems containsBlank="1" count="18">
        <s v="NÓMINA"/>
        <s v="ALQUILER"/>
        <s v="EN CASA"/>
        <s v="FUERA"/>
        <s v="BAR"/>
        <s v="PÚBLICO"/>
        <s v="ROPA TRABAJO"/>
        <s v="LETRA COCHE"/>
        <s v="LUZ"/>
        <s v="TELECOMUNICACIONES"/>
        <s v="GAS"/>
        <s v="RENTA VARIABLE"/>
        <s v="RENTA FIJA"/>
        <m/>
        <s v="STOCK - DIVIDENDS" u="1"/>
        <s v="SIALP PLAN" u="1"/>
        <s v="INDEXA RETIREMENT PLAN" u="1"/>
        <s v="MINTOS P2P LENDING" u="1"/>
      </sharedItems>
    </cacheField>
    <cacheField name="VALOR" numFmtId="0">
      <sharedItems containsString="0" containsBlank="1" containsNumber="1" minValue="1.3266666666666667" maxValue="2300"/>
    </cacheField>
    <cacheField name="Diff Investment vs Expense" numFmtId="0" formula="#NAME?" databaseField="0"/>
    <cacheField name="Years" numFmtId="0" databaseField="0">
      <fieldGroup base="0">
        <rangePr groupBy="years" startDate="2019-09-01T00:00:00" endDate="2031-09-02T00:00:00"/>
        <groupItems count="15">
          <s v="&lt;01/09/2019"/>
          <s v="2019"/>
          <s v="2020"/>
          <s v="2021"/>
          <s v="2022"/>
          <s v="2023"/>
          <s v="2024"/>
          <s v="2025"/>
          <s v="2026"/>
          <s v="2027"/>
          <s v="2028"/>
          <s v="2029"/>
          <s v="2030"/>
          <s v="2031"/>
          <s v="&gt;02/09/203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9">
  <r>
    <x v="0"/>
    <s v="Nómina Empresa X"/>
    <x v="0"/>
    <x v="0"/>
    <x v="0"/>
    <n v="2000"/>
  </r>
  <r>
    <x v="1"/>
    <s v="Alquier vivienda"/>
    <x v="1"/>
    <x v="1"/>
    <x v="1"/>
    <n v="650"/>
  </r>
  <r>
    <x v="2"/>
    <s v="Supermercado Z"/>
    <x v="1"/>
    <x v="2"/>
    <x v="2"/>
    <n v="90"/>
  </r>
  <r>
    <x v="3"/>
    <s v="Restaurante"/>
    <x v="1"/>
    <x v="2"/>
    <x v="3"/>
    <n v="35"/>
  </r>
  <r>
    <x v="3"/>
    <s v="Bar copas"/>
    <x v="1"/>
    <x v="3"/>
    <x v="4"/>
    <n v="50"/>
  </r>
  <r>
    <x v="4"/>
    <s v="Comida trabajo"/>
    <x v="1"/>
    <x v="2"/>
    <x v="3"/>
    <n v="15"/>
  </r>
  <r>
    <x v="5"/>
    <s v="Abono Transporte"/>
    <x v="1"/>
    <x v="4"/>
    <x v="5"/>
    <n v="60"/>
  </r>
  <r>
    <x v="5"/>
    <s v="Comida trabajo"/>
    <x v="1"/>
    <x v="2"/>
    <x v="3"/>
    <n v="15"/>
  </r>
  <r>
    <x v="6"/>
    <s v="Supermercado Z"/>
    <x v="1"/>
    <x v="2"/>
    <x v="2"/>
    <n v="100"/>
  </r>
  <r>
    <x v="7"/>
    <s v="Compra Centro Comercial Y"/>
    <x v="1"/>
    <x v="5"/>
    <x v="6"/>
    <n v="130"/>
  </r>
  <r>
    <x v="8"/>
    <s v="Letra del coche"/>
    <x v="1"/>
    <x v="4"/>
    <x v="7"/>
    <n v="300"/>
  </r>
  <r>
    <x v="9"/>
    <s v="Comida trabajo"/>
    <x v="1"/>
    <x v="2"/>
    <x v="3"/>
    <n v="15"/>
  </r>
  <r>
    <x v="10"/>
    <s v="Comida trabajo"/>
    <x v="1"/>
    <x v="2"/>
    <x v="3"/>
    <n v="15"/>
  </r>
  <r>
    <x v="10"/>
    <s v="Supermercado Z"/>
    <x v="1"/>
    <x v="2"/>
    <x v="2"/>
    <n v="125"/>
  </r>
  <r>
    <x v="11"/>
    <s v="Bar copas"/>
    <x v="1"/>
    <x v="3"/>
    <x v="4"/>
    <n v="65"/>
  </r>
  <r>
    <x v="12"/>
    <s v="Comida trabajo"/>
    <x v="1"/>
    <x v="2"/>
    <x v="3"/>
    <n v="15"/>
  </r>
  <r>
    <x v="13"/>
    <s v="Comida trabajo"/>
    <x v="1"/>
    <x v="2"/>
    <x v="3"/>
    <n v="15"/>
  </r>
  <r>
    <x v="14"/>
    <s v="Luz"/>
    <x v="1"/>
    <x v="6"/>
    <x v="8"/>
    <n v="87"/>
  </r>
  <r>
    <x v="15"/>
    <s v="Internet + servicios adicionales"/>
    <x v="1"/>
    <x v="6"/>
    <x v="9"/>
    <n v="110"/>
  </r>
  <r>
    <x v="15"/>
    <s v="Gas"/>
    <x v="1"/>
    <x v="6"/>
    <x v="10"/>
    <n v="77"/>
  </r>
  <r>
    <x v="16"/>
    <s v="Nómina Empresa X"/>
    <x v="0"/>
    <x v="0"/>
    <x v="0"/>
    <n v="2100"/>
  </r>
  <r>
    <x v="17"/>
    <s v="Alquier vivienda"/>
    <x v="1"/>
    <x v="1"/>
    <x v="1"/>
    <n v="500"/>
  </r>
  <r>
    <x v="18"/>
    <s v="Supermercado X"/>
    <x v="1"/>
    <x v="2"/>
    <x v="2"/>
    <n v="70"/>
  </r>
  <r>
    <x v="19"/>
    <s v="Restaurante"/>
    <x v="1"/>
    <x v="2"/>
    <x v="3"/>
    <n v="35"/>
  </r>
  <r>
    <x v="19"/>
    <s v="Bar copas"/>
    <x v="1"/>
    <x v="3"/>
    <x v="4"/>
    <n v="30"/>
  </r>
  <r>
    <x v="20"/>
    <s v="Comida trabajo"/>
    <x v="1"/>
    <x v="2"/>
    <x v="3"/>
    <n v="15"/>
  </r>
  <r>
    <x v="21"/>
    <s v="Abono Transporte"/>
    <x v="1"/>
    <x v="4"/>
    <x v="5"/>
    <n v="100"/>
  </r>
  <r>
    <x v="22"/>
    <s v="Supermercado Z"/>
    <x v="1"/>
    <x v="2"/>
    <x v="2"/>
    <n v="80"/>
  </r>
  <r>
    <x v="23"/>
    <s v="Compra Centro Comercial Y"/>
    <x v="1"/>
    <x v="5"/>
    <x v="6"/>
    <n v="130"/>
  </r>
  <r>
    <x v="24"/>
    <s v="Comida trabajo"/>
    <x v="1"/>
    <x v="2"/>
    <x v="3"/>
    <n v="15"/>
  </r>
  <r>
    <x v="25"/>
    <s v="Supermercado Z"/>
    <x v="1"/>
    <x v="2"/>
    <x v="2"/>
    <n v="100"/>
  </r>
  <r>
    <x v="26"/>
    <s v="Comida trabajo"/>
    <x v="1"/>
    <x v="2"/>
    <x v="3"/>
    <n v="15"/>
  </r>
  <r>
    <x v="27"/>
    <s v="Luz"/>
    <x v="1"/>
    <x v="6"/>
    <x v="8"/>
    <n v="87"/>
  </r>
  <r>
    <x v="28"/>
    <s v="Internet"/>
    <x v="1"/>
    <x v="6"/>
    <x v="9"/>
    <n v="50"/>
  </r>
  <r>
    <x v="28"/>
    <s v="Gas"/>
    <x v="1"/>
    <x v="6"/>
    <x v="10"/>
    <n v="77"/>
  </r>
  <r>
    <x v="29"/>
    <s v="Inversión #  1 Renta Variable"/>
    <x v="2"/>
    <x v="7"/>
    <x v="11"/>
    <n v="5"/>
  </r>
  <r>
    <x v="29"/>
    <s v="Inversión #  2 Renta Fija"/>
    <x v="2"/>
    <x v="8"/>
    <x v="12"/>
    <n v="1.3266666666666667"/>
  </r>
  <r>
    <x v="30"/>
    <s v="Nómina Empresa X"/>
    <x v="0"/>
    <x v="0"/>
    <x v="0"/>
    <n v="2100"/>
  </r>
  <r>
    <x v="30"/>
    <m/>
    <x v="1"/>
    <x v="9"/>
    <x v="13"/>
    <n v="1300"/>
  </r>
  <r>
    <x v="31"/>
    <s v="Inversión #  1 Renta Variable"/>
    <x v="2"/>
    <x v="7"/>
    <x v="11"/>
    <n v="8.7750000000000004"/>
  </r>
  <r>
    <x v="32"/>
    <s v="Inversión #  1 Renta Variable"/>
    <x v="2"/>
    <x v="7"/>
    <x v="11"/>
    <n v="12.568875"/>
  </r>
  <r>
    <x v="33"/>
    <s v="Inversión #  1 Renta Variable"/>
    <x v="2"/>
    <x v="7"/>
    <x v="11"/>
    <n v="16.381719374999999"/>
  </r>
  <r>
    <x v="34"/>
    <s v="Inversión #  1 Renta Variable"/>
    <x v="2"/>
    <x v="7"/>
    <x v="11"/>
    <n v="20.213627971874999"/>
  </r>
  <r>
    <x v="35"/>
    <s v="Inversión #  1 Renta Variable"/>
    <x v="2"/>
    <x v="7"/>
    <x v="11"/>
    <n v="24.064696111734378"/>
  </r>
  <r>
    <x v="36"/>
    <s v="Inversión #  1 Renta Variable"/>
    <x v="2"/>
    <x v="7"/>
    <x v="11"/>
    <n v="27.935019592293049"/>
  </r>
  <r>
    <x v="37"/>
    <s v="Inversión #  1 Renta Variable"/>
    <x v="2"/>
    <x v="7"/>
    <x v="11"/>
    <n v="31.824694690254518"/>
  </r>
  <r>
    <x v="38"/>
    <s v="Inversión #  1 Renta Variable"/>
    <x v="2"/>
    <x v="7"/>
    <x v="11"/>
    <n v="35.733818163705791"/>
  </r>
  <r>
    <x v="39"/>
    <s v="Inversión #  1 Renta Variable"/>
    <x v="2"/>
    <x v="7"/>
    <x v="11"/>
    <n v="39.662487254524322"/>
  </r>
  <r>
    <x v="40"/>
    <s v="Inversión #  1 Renta Variable"/>
    <x v="2"/>
    <x v="7"/>
    <x v="11"/>
    <n v="43.610799690796938"/>
  </r>
  <r>
    <x v="41"/>
    <s v="Inversión #  1 Renta Variable"/>
    <x v="2"/>
    <x v="7"/>
    <x v="11"/>
    <n v="47.578853689250927"/>
  </r>
  <r>
    <x v="42"/>
    <s v="Inversión #  1 Renta Variable"/>
    <x v="2"/>
    <x v="7"/>
    <x v="11"/>
    <n v="51.566747957697174"/>
  </r>
  <r>
    <x v="43"/>
    <s v="Inversión #  1 Renta Variable"/>
    <x v="2"/>
    <x v="7"/>
    <x v="11"/>
    <n v="55.574581697485662"/>
  </r>
  <r>
    <x v="44"/>
    <s v="Inversión #  1 Renta Variable"/>
    <x v="2"/>
    <x v="7"/>
    <x v="11"/>
    <n v="59.602454605973087"/>
  </r>
  <r>
    <x v="45"/>
    <s v="Inversión #  1 Renta Variable"/>
    <x v="2"/>
    <x v="7"/>
    <x v="11"/>
    <n v="63.650466879002948"/>
  </r>
  <r>
    <x v="46"/>
    <s v="Inversión #  1 Renta Variable"/>
    <x v="2"/>
    <x v="7"/>
    <x v="11"/>
    <n v="67.718719213397961"/>
  </r>
  <r>
    <x v="47"/>
    <s v="Inversión #  1 Renta Variable"/>
    <x v="2"/>
    <x v="7"/>
    <x v="11"/>
    <n v="71.80731280946496"/>
  </r>
  <r>
    <x v="48"/>
    <s v="Inversión #  1 Renta Variable"/>
    <x v="2"/>
    <x v="7"/>
    <x v="11"/>
    <n v="75.91634937351229"/>
  </r>
  <r>
    <x v="49"/>
    <s v="Inversión #  1 Renta Variable"/>
    <x v="2"/>
    <x v="7"/>
    <x v="11"/>
    <n v="80.045931120379848"/>
  </r>
  <r>
    <x v="50"/>
    <s v="Inversión #  1 Renta Variable"/>
    <x v="2"/>
    <x v="7"/>
    <x v="11"/>
    <n v="84.196160775981753"/>
  </r>
  <r>
    <x v="51"/>
    <s v="Inversión #  1 Renta Variable"/>
    <x v="2"/>
    <x v="7"/>
    <x v="11"/>
    <n v="88.367141579861652"/>
  </r>
  <r>
    <x v="52"/>
    <s v="Inversión #  1 Renta Variable"/>
    <x v="2"/>
    <x v="7"/>
    <x v="11"/>
    <n v="92.558977287760953"/>
  </r>
  <r>
    <x v="32"/>
    <s v="Nómina Empresa X"/>
    <x v="0"/>
    <x v="0"/>
    <x v="0"/>
    <n v="2100"/>
  </r>
  <r>
    <x v="33"/>
    <s v="Nómina Empresa X"/>
    <x v="0"/>
    <x v="0"/>
    <x v="0"/>
    <n v="2100"/>
  </r>
  <r>
    <x v="34"/>
    <s v="Nómina Empresa X"/>
    <x v="0"/>
    <x v="0"/>
    <x v="0"/>
    <n v="2100"/>
  </r>
  <r>
    <x v="35"/>
    <s v="Nómina Empresa X"/>
    <x v="0"/>
    <x v="0"/>
    <x v="0"/>
    <n v="2100"/>
  </r>
  <r>
    <x v="36"/>
    <s v="Nómina Empresa X"/>
    <x v="0"/>
    <x v="0"/>
    <x v="0"/>
    <n v="2100"/>
  </r>
  <r>
    <x v="37"/>
    <s v="Nómina Empresa X"/>
    <x v="0"/>
    <x v="0"/>
    <x v="0"/>
    <n v="2100"/>
  </r>
  <r>
    <x v="38"/>
    <s v="Nómina Empresa X"/>
    <x v="0"/>
    <x v="0"/>
    <x v="0"/>
    <n v="2100"/>
  </r>
  <r>
    <x v="39"/>
    <s v="Nómina Empresa X"/>
    <x v="0"/>
    <x v="0"/>
    <x v="0"/>
    <n v="2100"/>
  </r>
  <r>
    <x v="40"/>
    <s v="Nómina Empresa X"/>
    <x v="0"/>
    <x v="0"/>
    <x v="0"/>
    <n v="2100"/>
  </r>
  <r>
    <x v="41"/>
    <s v="Nómina Empresa X"/>
    <x v="0"/>
    <x v="0"/>
    <x v="0"/>
    <n v="2100"/>
  </r>
  <r>
    <x v="42"/>
    <s v="Nómina Empresa X"/>
    <x v="0"/>
    <x v="0"/>
    <x v="0"/>
    <n v="2100"/>
  </r>
  <r>
    <x v="43"/>
    <s v="Nómina Empresa X"/>
    <x v="0"/>
    <x v="0"/>
    <x v="0"/>
    <n v="2100"/>
  </r>
  <r>
    <x v="44"/>
    <s v="Nómina Empresa X"/>
    <x v="0"/>
    <x v="0"/>
    <x v="0"/>
    <n v="2100"/>
  </r>
  <r>
    <x v="45"/>
    <s v="Nómina Empresa X"/>
    <x v="0"/>
    <x v="0"/>
    <x v="0"/>
    <n v="2100"/>
  </r>
  <r>
    <x v="46"/>
    <s v="Nómina Empresa X"/>
    <x v="0"/>
    <x v="0"/>
    <x v="0"/>
    <n v="2100"/>
  </r>
  <r>
    <x v="47"/>
    <s v="Nómina Empresa X"/>
    <x v="0"/>
    <x v="0"/>
    <x v="0"/>
    <n v="2100"/>
  </r>
  <r>
    <x v="48"/>
    <s v="Nómina Empresa X"/>
    <x v="0"/>
    <x v="0"/>
    <x v="0"/>
    <n v="2100"/>
  </r>
  <r>
    <x v="49"/>
    <s v="Nómina Empresa X"/>
    <x v="0"/>
    <x v="0"/>
    <x v="0"/>
    <n v="2100"/>
  </r>
  <r>
    <x v="50"/>
    <s v="Nómina Empresa X"/>
    <x v="0"/>
    <x v="0"/>
    <x v="0"/>
    <n v="2100"/>
  </r>
  <r>
    <x v="51"/>
    <s v="Nómina Empresa X"/>
    <x v="0"/>
    <x v="0"/>
    <x v="0"/>
    <n v="2100"/>
  </r>
  <r>
    <x v="52"/>
    <s v="Nómina Empresa X"/>
    <x v="0"/>
    <x v="0"/>
    <x v="0"/>
    <n v="2100"/>
  </r>
  <r>
    <x v="32"/>
    <m/>
    <x v="1"/>
    <x v="9"/>
    <x v="13"/>
    <n v="1250"/>
  </r>
  <r>
    <x v="33"/>
    <m/>
    <x v="1"/>
    <x v="9"/>
    <x v="13"/>
    <n v="1310"/>
  </r>
  <r>
    <x v="34"/>
    <m/>
    <x v="1"/>
    <x v="9"/>
    <x v="13"/>
    <n v="1280"/>
  </r>
  <r>
    <x v="35"/>
    <m/>
    <x v="1"/>
    <x v="9"/>
    <x v="13"/>
    <n v="1220"/>
  </r>
  <r>
    <x v="36"/>
    <m/>
    <x v="1"/>
    <x v="9"/>
    <x v="13"/>
    <n v="1240"/>
  </r>
  <r>
    <x v="37"/>
    <m/>
    <x v="1"/>
    <x v="9"/>
    <x v="13"/>
    <n v="1210"/>
  </r>
  <r>
    <x v="38"/>
    <m/>
    <x v="1"/>
    <x v="9"/>
    <x v="13"/>
    <n v="1250"/>
  </r>
  <r>
    <x v="39"/>
    <m/>
    <x v="1"/>
    <x v="9"/>
    <x v="13"/>
    <n v="1190"/>
  </r>
  <r>
    <x v="40"/>
    <m/>
    <x v="1"/>
    <x v="9"/>
    <x v="13"/>
    <n v="1210"/>
  </r>
  <r>
    <x v="41"/>
    <m/>
    <x v="1"/>
    <x v="9"/>
    <x v="13"/>
    <n v="1230"/>
  </r>
  <r>
    <x v="42"/>
    <m/>
    <x v="1"/>
    <x v="9"/>
    <x v="13"/>
    <n v="1228"/>
  </r>
  <r>
    <x v="43"/>
    <m/>
    <x v="1"/>
    <x v="9"/>
    <x v="13"/>
    <n v="1180"/>
  </r>
  <r>
    <x v="44"/>
    <m/>
    <x v="1"/>
    <x v="9"/>
    <x v="13"/>
    <n v="1200"/>
  </r>
  <r>
    <x v="45"/>
    <m/>
    <x v="1"/>
    <x v="9"/>
    <x v="13"/>
    <n v="1150"/>
  </r>
  <r>
    <x v="46"/>
    <m/>
    <x v="1"/>
    <x v="9"/>
    <x v="13"/>
    <n v="1170"/>
  </r>
  <r>
    <x v="47"/>
    <m/>
    <x v="1"/>
    <x v="9"/>
    <x v="13"/>
    <n v="1120"/>
  </r>
  <r>
    <x v="48"/>
    <m/>
    <x v="1"/>
    <x v="9"/>
    <x v="13"/>
    <n v="1140"/>
  </r>
  <r>
    <x v="49"/>
    <m/>
    <x v="1"/>
    <x v="9"/>
    <x v="13"/>
    <n v="1100"/>
  </r>
  <r>
    <x v="50"/>
    <m/>
    <x v="1"/>
    <x v="9"/>
    <x v="13"/>
    <n v="1090"/>
  </r>
  <r>
    <x v="51"/>
    <m/>
    <x v="1"/>
    <x v="9"/>
    <x v="13"/>
    <n v="1110"/>
  </r>
  <r>
    <x v="52"/>
    <m/>
    <x v="1"/>
    <x v="9"/>
    <x v="13"/>
    <n v="1100"/>
  </r>
  <r>
    <x v="53"/>
    <m/>
    <x v="1"/>
    <x v="9"/>
    <x v="13"/>
    <n v="1110"/>
  </r>
  <r>
    <x v="54"/>
    <m/>
    <x v="1"/>
    <x v="9"/>
    <x v="13"/>
    <n v="1100"/>
  </r>
  <r>
    <x v="55"/>
    <m/>
    <x v="1"/>
    <x v="9"/>
    <x v="13"/>
    <n v="1110"/>
  </r>
  <r>
    <x v="56"/>
    <m/>
    <x v="1"/>
    <x v="9"/>
    <x v="13"/>
    <n v="1100"/>
  </r>
  <r>
    <x v="57"/>
    <m/>
    <x v="1"/>
    <x v="9"/>
    <x v="13"/>
    <n v="1110"/>
  </r>
  <r>
    <x v="58"/>
    <m/>
    <x v="1"/>
    <x v="9"/>
    <x v="13"/>
    <n v="1100"/>
  </r>
  <r>
    <x v="59"/>
    <m/>
    <x v="1"/>
    <x v="9"/>
    <x v="13"/>
    <n v="1110"/>
  </r>
  <r>
    <x v="60"/>
    <m/>
    <x v="1"/>
    <x v="9"/>
    <x v="13"/>
    <n v="1100"/>
  </r>
  <r>
    <x v="61"/>
    <m/>
    <x v="1"/>
    <x v="9"/>
    <x v="13"/>
    <n v="1110"/>
  </r>
  <r>
    <x v="62"/>
    <m/>
    <x v="1"/>
    <x v="9"/>
    <x v="13"/>
    <n v="1100"/>
  </r>
  <r>
    <x v="63"/>
    <m/>
    <x v="1"/>
    <x v="9"/>
    <x v="13"/>
    <n v="1110"/>
  </r>
  <r>
    <x v="64"/>
    <m/>
    <x v="1"/>
    <x v="9"/>
    <x v="13"/>
    <n v="1100"/>
  </r>
  <r>
    <x v="65"/>
    <m/>
    <x v="1"/>
    <x v="9"/>
    <x v="13"/>
    <n v="1110"/>
  </r>
  <r>
    <x v="66"/>
    <m/>
    <x v="1"/>
    <x v="9"/>
    <x v="13"/>
    <n v="1100"/>
  </r>
  <r>
    <x v="67"/>
    <m/>
    <x v="1"/>
    <x v="9"/>
    <x v="13"/>
    <n v="1110"/>
  </r>
  <r>
    <x v="68"/>
    <m/>
    <x v="1"/>
    <x v="9"/>
    <x v="13"/>
    <n v="1100"/>
  </r>
  <r>
    <x v="69"/>
    <m/>
    <x v="1"/>
    <x v="9"/>
    <x v="13"/>
    <n v="1110"/>
  </r>
  <r>
    <x v="70"/>
    <m/>
    <x v="1"/>
    <x v="9"/>
    <x v="13"/>
    <n v="1100"/>
  </r>
  <r>
    <x v="71"/>
    <m/>
    <x v="1"/>
    <x v="9"/>
    <x v="13"/>
    <n v="1110"/>
  </r>
  <r>
    <x v="72"/>
    <m/>
    <x v="1"/>
    <x v="9"/>
    <x v="13"/>
    <n v="1100"/>
  </r>
  <r>
    <x v="73"/>
    <m/>
    <x v="1"/>
    <x v="9"/>
    <x v="13"/>
    <n v="1110"/>
  </r>
  <r>
    <x v="74"/>
    <m/>
    <x v="1"/>
    <x v="9"/>
    <x v="13"/>
    <n v="1100"/>
  </r>
  <r>
    <x v="75"/>
    <m/>
    <x v="1"/>
    <x v="9"/>
    <x v="13"/>
    <n v="1110"/>
  </r>
  <r>
    <x v="76"/>
    <m/>
    <x v="1"/>
    <x v="9"/>
    <x v="13"/>
    <n v="1100"/>
  </r>
  <r>
    <x v="77"/>
    <m/>
    <x v="1"/>
    <x v="9"/>
    <x v="13"/>
    <n v="1110"/>
  </r>
  <r>
    <x v="78"/>
    <m/>
    <x v="1"/>
    <x v="9"/>
    <x v="13"/>
    <n v="1100"/>
  </r>
  <r>
    <x v="79"/>
    <m/>
    <x v="1"/>
    <x v="9"/>
    <x v="13"/>
    <n v="1110"/>
  </r>
  <r>
    <x v="80"/>
    <m/>
    <x v="1"/>
    <x v="9"/>
    <x v="13"/>
    <n v="1100"/>
  </r>
  <r>
    <x v="81"/>
    <m/>
    <x v="1"/>
    <x v="9"/>
    <x v="13"/>
    <n v="1110"/>
  </r>
  <r>
    <x v="82"/>
    <m/>
    <x v="1"/>
    <x v="9"/>
    <x v="13"/>
    <n v="1100"/>
  </r>
  <r>
    <x v="83"/>
    <m/>
    <x v="1"/>
    <x v="9"/>
    <x v="13"/>
    <n v="1110"/>
  </r>
  <r>
    <x v="84"/>
    <m/>
    <x v="1"/>
    <x v="9"/>
    <x v="13"/>
    <n v="1100"/>
  </r>
  <r>
    <x v="85"/>
    <m/>
    <x v="1"/>
    <x v="9"/>
    <x v="13"/>
    <n v="1110"/>
  </r>
  <r>
    <x v="86"/>
    <m/>
    <x v="1"/>
    <x v="9"/>
    <x v="13"/>
    <n v="1100"/>
  </r>
  <r>
    <x v="87"/>
    <m/>
    <x v="1"/>
    <x v="9"/>
    <x v="13"/>
    <n v="1110"/>
  </r>
  <r>
    <x v="88"/>
    <m/>
    <x v="1"/>
    <x v="9"/>
    <x v="13"/>
    <n v="1100"/>
  </r>
  <r>
    <x v="53"/>
    <s v="Nómina Empresa X"/>
    <x v="0"/>
    <x v="0"/>
    <x v="0"/>
    <n v="2100"/>
  </r>
  <r>
    <x v="54"/>
    <s v="Nómina Empresa X"/>
    <x v="0"/>
    <x v="0"/>
    <x v="0"/>
    <n v="2100"/>
  </r>
  <r>
    <x v="55"/>
    <s v="Nómina Empresa X"/>
    <x v="0"/>
    <x v="0"/>
    <x v="0"/>
    <n v="2100"/>
  </r>
  <r>
    <x v="56"/>
    <s v="Nómina Empresa X"/>
    <x v="0"/>
    <x v="0"/>
    <x v="0"/>
    <n v="2100"/>
  </r>
  <r>
    <x v="57"/>
    <s v="Nómina Empresa X"/>
    <x v="0"/>
    <x v="0"/>
    <x v="0"/>
    <n v="2100"/>
  </r>
  <r>
    <x v="58"/>
    <s v="Nómina Empresa X"/>
    <x v="0"/>
    <x v="0"/>
    <x v="0"/>
    <n v="2100"/>
  </r>
  <r>
    <x v="59"/>
    <s v="Nómina Empresa X"/>
    <x v="0"/>
    <x v="0"/>
    <x v="0"/>
    <n v="2100"/>
  </r>
  <r>
    <x v="60"/>
    <s v="Nómina Empresa X"/>
    <x v="0"/>
    <x v="0"/>
    <x v="0"/>
    <n v="2100"/>
  </r>
  <r>
    <x v="61"/>
    <s v="Nómina Empresa X"/>
    <x v="0"/>
    <x v="0"/>
    <x v="0"/>
    <n v="2100"/>
  </r>
  <r>
    <x v="62"/>
    <s v="Nómina Empresa X"/>
    <x v="0"/>
    <x v="0"/>
    <x v="0"/>
    <n v="2100"/>
  </r>
  <r>
    <x v="63"/>
    <s v="Nómina Empresa X"/>
    <x v="0"/>
    <x v="0"/>
    <x v="0"/>
    <n v="2100"/>
  </r>
  <r>
    <x v="64"/>
    <s v="Nómina Empresa X"/>
    <x v="0"/>
    <x v="0"/>
    <x v="0"/>
    <n v="2100"/>
  </r>
  <r>
    <x v="65"/>
    <s v="Nómina Empresa X"/>
    <x v="0"/>
    <x v="0"/>
    <x v="0"/>
    <n v="2100"/>
  </r>
  <r>
    <x v="66"/>
    <s v="Nómina Empresa X"/>
    <x v="0"/>
    <x v="0"/>
    <x v="0"/>
    <n v="2100"/>
  </r>
  <r>
    <x v="67"/>
    <s v="Nómina Empresa X"/>
    <x v="0"/>
    <x v="0"/>
    <x v="0"/>
    <n v="2100"/>
  </r>
  <r>
    <x v="68"/>
    <s v="Nómina Empresa X"/>
    <x v="0"/>
    <x v="0"/>
    <x v="0"/>
    <n v="2100"/>
  </r>
  <r>
    <x v="69"/>
    <s v="Nómina Empresa X"/>
    <x v="0"/>
    <x v="0"/>
    <x v="0"/>
    <n v="2100"/>
  </r>
  <r>
    <x v="70"/>
    <s v="Nómina Empresa X"/>
    <x v="0"/>
    <x v="0"/>
    <x v="0"/>
    <n v="2100"/>
  </r>
  <r>
    <x v="71"/>
    <s v="Nómina Empresa X"/>
    <x v="0"/>
    <x v="0"/>
    <x v="0"/>
    <n v="2100"/>
  </r>
  <r>
    <x v="72"/>
    <s v="Nómina Empresa X"/>
    <x v="0"/>
    <x v="0"/>
    <x v="0"/>
    <n v="2100"/>
  </r>
  <r>
    <x v="73"/>
    <s v="Nómina Empresa X"/>
    <x v="0"/>
    <x v="0"/>
    <x v="0"/>
    <n v="2100"/>
  </r>
  <r>
    <x v="74"/>
    <s v="Nómina Empresa X"/>
    <x v="0"/>
    <x v="0"/>
    <x v="0"/>
    <n v="2100"/>
  </r>
  <r>
    <x v="75"/>
    <s v="Nómina Empresa X"/>
    <x v="0"/>
    <x v="0"/>
    <x v="0"/>
    <n v="2100"/>
  </r>
  <r>
    <x v="76"/>
    <s v="Nómina Empresa X"/>
    <x v="0"/>
    <x v="0"/>
    <x v="0"/>
    <n v="2100"/>
  </r>
  <r>
    <x v="77"/>
    <s v="Nómina Empresa X"/>
    <x v="0"/>
    <x v="0"/>
    <x v="0"/>
    <n v="2100"/>
  </r>
  <r>
    <x v="78"/>
    <s v="Nómina Empresa X"/>
    <x v="0"/>
    <x v="0"/>
    <x v="0"/>
    <n v="2100"/>
  </r>
  <r>
    <x v="79"/>
    <s v="Nómina Empresa X"/>
    <x v="0"/>
    <x v="0"/>
    <x v="0"/>
    <n v="2100"/>
  </r>
  <r>
    <x v="80"/>
    <s v="Nómina Empresa X"/>
    <x v="0"/>
    <x v="0"/>
    <x v="0"/>
    <n v="2100"/>
  </r>
  <r>
    <x v="81"/>
    <s v="Nómina Empresa X"/>
    <x v="0"/>
    <x v="0"/>
    <x v="0"/>
    <n v="2100"/>
  </r>
  <r>
    <x v="82"/>
    <s v="Nómina Empresa X"/>
    <x v="0"/>
    <x v="0"/>
    <x v="0"/>
    <n v="2100"/>
  </r>
  <r>
    <x v="83"/>
    <s v="Nómina Empresa X"/>
    <x v="0"/>
    <x v="0"/>
    <x v="0"/>
    <n v="2100"/>
  </r>
  <r>
    <x v="84"/>
    <s v="Nómina Empresa X"/>
    <x v="0"/>
    <x v="0"/>
    <x v="0"/>
    <n v="2100"/>
  </r>
  <r>
    <x v="85"/>
    <s v="Nómina Empresa X"/>
    <x v="0"/>
    <x v="0"/>
    <x v="0"/>
    <n v="2100"/>
  </r>
  <r>
    <x v="86"/>
    <s v="Nómina Empresa X"/>
    <x v="0"/>
    <x v="0"/>
    <x v="0"/>
    <n v="2100"/>
  </r>
  <r>
    <x v="87"/>
    <s v="Nómina Empresa X"/>
    <x v="0"/>
    <x v="0"/>
    <x v="0"/>
    <n v="2100"/>
  </r>
  <r>
    <x v="88"/>
    <s v="Nómina Empresa X"/>
    <x v="0"/>
    <x v="0"/>
    <x v="0"/>
    <n v="2100"/>
  </r>
  <r>
    <x v="53"/>
    <s v="Inversión #  1 Renta Variable"/>
    <x v="2"/>
    <x v="7"/>
    <x v="11"/>
    <n v="98.021772174199768"/>
  </r>
  <r>
    <x v="54"/>
    <s v="Inversión #  1 Renta Variable"/>
    <x v="2"/>
    <x v="7"/>
    <x v="11"/>
    <n v="103.51188103507076"/>
  </r>
  <r>
    <x v="55"/>
    <s v="Inversión #  1 Renta Variable"/>
    <x v="2"/>
    <x v="7"/>
    <x v="11"/>
    <n v="109.02944044024612"/>
  </r>
  <r>
    <x v="56"/>
    <s v="Inversión #  1 Renta Variable"/>
    <x v="2"/>
    <x v="7"/>
    <x v="11"/>
    <n v="114.57458764244734"/>
  </r>
  <r>
    <x v="57"/>
    <s v="Inversión #  1 Renta Variable"/>
    <x v="2"/>
    <x v="7"/>
    <x v="11"/>
    <n v="120.14746058065958"/>
  </r>
  <r>
    <x v="58"/>
    <s v="Inversión #  1 Renta Variable"/>
    <x v="2"/>
    <x v="7"/>
    <x v="11"/>
    <n v="125.74819788356287"/>
  </r>
  <r>
    <x v="59"/>
    <s v="Inversión #  1 Renta Variable"/>
    <x v="2"/>
    <x v="7"/>
    <x v="11"/>
    <n v="131.3769388729807"/>
  </r>
  <r>
    <x v="60"/>
    <s v="Inversión #  1 Renta Variable"/>
    <x v="2"/>
    <x v="7"/>
    <x v="11"/>
    <n v="137.03382356734559"/>
  </r>
  <r>
    <x v="61"/>
    <s v="Inversión #  1 Renta Variable"/>
    <x v="2"/>
    <x v="7"/>
    <x v="11"/>
    <n v="142.71899268518231"/>
  </r>
  <r>
    <x v="62"/>
    <s v="Inversión #  1 Renta Variable"/>
    <x v="2"/>
    <x v="7"/>
    <x v="11"/>
    <n v="148.43258764860823"/>
  </r>
  <r>
    <x v="63"/>
    <s v="Inversión #  1 Renta Variable"/>
    <x v="2"/>
    <x v="7"/>
    <x v="11"/>
    <n v="154.17475058685127"/>
  </r>
  <r>
    <x v="64"/>
    <s v="Inversión #  1 Renta Variable"/>
    <x v="2"/>
    <x v="7"/>
    <x v="11"/>
    <n v="159.94562433978552"/>
  </r>
  <r>
    <x v="65"/>
    <s v="Inversión #  1 Renta Variable"/>
    <x v="2"/>
    <x v="7"/>
    <x v="11"/>
    <n v="165.74535246148446"/>
  </r>
  <r>
    <x v="66"/>
    <s v="Inversión #  1 Renta Variable"/>
    <x v="2"/>
    <x v="7"/>
    <x v="11"/>
    <n v="171.57407922379187"/>
  </r>
  <r>
    <x v="67"/>
    <s v="Inversión #  1 Renta Variable"/>
    <x v="2"/>
    <x v="7"/>
    <x v="11"/>
    <n v="177.43194961991082"/>
  </r>
  <r>
    <x v="68"/>
    <s v="Inversión #  1 Renta Variable"/>
    <x v="2"/>
    <x v="7"/>
    <x v="11"/>
    <n v="183.31910936801037"/>
  </r>
  <r>
    <x v="69"/>
    <s v="Inversión #  1 Renta Variable"/>
    <x v="2"/>
    <x v="7"/>
    <x v="11"/>
    <n v="189.23570491485043"/>
  </r>
  <r>
    <x v="70"/>
    <s v="Inversión #  1 Renta Variable"/>
    <x v="2"/>
    <x v="7"/>
    <x v="11"/>
    <n v="195.18188343942464"/>
  </r>
  <r>
    <x v="71"/>
    <s v="Inversión #  1 Renta Variable"/>
    <x v="2"/>
    <x v="7"/>
    <x v="11"/>
    <n v="201.15779285662177"/>
  </r>
  <r>
    <x v="72"/>
    <s v="Inversión #  1 Renta Variable"/>
    <x v="2"/>
    <x v="7"/>
    <x v="11"/>
    <n v="207.16358182090485"/>
  </r>
  <r>
    <x v="73"/>
    <s v="Inversión #  1 Renta Variable"/>
    <x v="2"/>
    <x v="7"/>
    <x v="11"/>
    <n v="213.19939973000939"/>
  </r>
  <r>
    <x v="74"/>
    <s v="Inversión #  1 Renta Variable"/>
    <x v="2"/>
    <x v="7"/>
    <x v="11"/>
    <n v="219.26539672865943"/>
  </r>
  <r>
    <x v="75"/>
    <s v="Inversión #  1 Renta Variable"/>
    <x v="2"/>
    <x v="7"/>
    <x v="11"/>
    <n v="225.36172371230273"/>
  </r>
  <r>
    <x v="76"/>
    <s v="Inversión #  1 Renta Variable"/>
    <x v="2"/>
    <x v="7"/>
    <x v="11"/>
    <n v="231.48853233086425"/>
  </r>
  <r>
    <x v="77"/>
    <s v="Inversión #  1 Renta Variable"/>
    <x v="2"/>
    <x v="7"/>
    <x v="11"/>
    <n v="237.64597499251855"/>
  </r>
  <r>
    <x v="78"/>
    <s v="Inversión #  1 Renta Variable"/>
    <x v="2"/>
    <x v="7"/>
    <x v="11"/>
    <n v="243.83420486748116"/>
  </r>
  <r>
    <x v="79"/>
    <s v="Inversión #  1 Renta Variable"/>
    <x v="2"/>
    <x v="7"/>
    <x v="11"/>
    <n v="250.05337589181855"/>
  </r>
  <r>
    <x v="80"/>
    <s v="Inversión #  1 Renta Variable"/>
    <x v="2"/>
    <x v="7"/>
    <x v="11"/>
    <n v="256.30364277127768"/>
  </r>
  <r>
    <x v="81"/>
    <s v="Inversión #  1 Renta Variable"/>
    <x v="2"/>
    <x v="7"/>
    <x v="11"/>
    <n v="262.58516098513405"/>
  </r>
  <r>
    <x v="82"/>
    <s v="Inversión #  1 Renta Variable"/>
    <x v="2"/>
    <x v="7"/>
    <x v="11"/>
    <n v="268.89808679005972"/>
  </r>
  <r>
    <x v="83"/>
    <s v="Inversión #  1 Renta Variable"/>
    <x v="2"/>
    <x v="7"/>
    <x v="11"/>
    <n v="275.24257722401001"/>
  </r>
  <r>
    <x v="84"/>
    <s v="Inversión #  1 Renta Variable"/>
    <x v="2"/>
    <x v="7"/>
    <x v="11"/>
    <n v="281.61879011013008"/>
  </r>
  <r>
    <x v="85"/>
    <s v="Inversión #  1 Renta Variable"/>
    <x v="2"/>
    <x v="7"/>
    <x v="11"/>
    <n v="288.02688406068069"/>
  </r>
  <r>
    <x v="86"/>
    <s v="Inversión #  1 Renta Variable"/>
    <x v="2"/>
    <x v="7"/>
    <x v="11"/>
    <n v="294.46701848098411"/>
  </r>
  <r>
    <x v="87"/>
    <s v="Inversión #  1 Renta Variable"/>
    <x v="2"/>
    <x v="7"/>
    <x v="11"/>
    <n v="300.93935357338904"/>
  </r>
  <r>
    <x v="88"/>
    <s v="Inversión #  1 Renta Variable"/>
    <x v="2"/>
    <x v="7"/>
    <x v="11"/>
    <n v="307.444050341256"/>
  </r>
  <r>
    <x v="89"/>
    <s v="Nómina Empresa X"/>
    <x v="0"/>
    <x v="0"/>
    <x v="0"/>
    <n v="2300"/>
  </r>
  <r>
    <x v="90"/>
    <s v="Nómina Empresa X"/>
    <x v="0"/>
    <x v="0"/>
    <x v="0"/>
    <n v="2300"/>
  </r>
  <r>
    <x v="91"/>
    <s v="Nómina Empresa X"/>
    <x v="0"/>
    <x v="0"/>
    <x v="0"/>
    <n v="2300"/>
  </r>
  <r>
    <x v="92"/>
    <s v="Nómina Empresa X"/>
    <x v="0"/>
    <x v="0"/>
    <x v="0"/>
    <n v="2300"/>
  </r>
  <r>
    <x v="93"/>
    <s v="Nómina Empresa X"/>
    <x v="0"/>
    <x v="0"/>
    <x v="0"/>
    <n v="2300"/>
  </r>
  <r>
    <x v="94"/>
    <s v="Nómina Empresa X"/>
    <x v="0"/>
    <x v="0"/>
    <x v="0"/>
    <n v="2300"/>
  </r>
  <r>
    <x v="95"/>
    <s v="Nómina Empresa X"/>
    <x v="0"/>
    <x v="0"/>
    <x v="0"/>
    <n v="2300"/>
  </r>
  <r>
    <x v="96"/>
    <s v="Nómina Empresa X"/>
    <x v="0"/>
    <x v="0"/>
    <x v="0"/>
    <n v="2300"/>
  </r>
  <r>
    <x v="97"/>
    <s v="Nómina Empresa X"/>
    <x v="0"/>
    <x v="0"/>
    <x v="0"/>
    <n v="2300"/>
  </r>
  <r>
    <x v="98"/>
    <s v="Nómina Empresa X"/>
    <x v="0"/>
    <x v="0"/>
    <x v="0"/>
    <n v="2300"/>
  </r>
  <r>
    <x v="99"/>
    <s v="Nómina Empresa X"/>
    <x v="0"/>
    <x v="0"/>
    <x v="0"/>
    <n v="2300"/>
  </r>
  <r>
    <x v="100"/>
    <s v="Nómina Empresa X"/>
    <x v="0"/>
    <x v="0"/>
    <x v="0"/>
    <n v="2300"/>
  </r>
  <r>
    <x v="101"/>
    <s v="Nómina Empresa X"/>
    <x v="0"/>
    <x v="0"/>
    <x v="0"/>
    <n v="2300"/>
  </r>
  <r>
    <x v="102"/>
    <s v="Nómina Empresa X"/>
    <x v="0"/>
    <x v="0"/>
    <x v="0"/>
    <n v="2300"/>
  </r>
  <r>
    <x v="103"/>
    <s v="Nómina Empresa X"/>
    <x v="0"/>
    <x v="0"/>
    <x v="0"/>
    <n v="2300"/>
  </r>
  <r>
    <x v="104"/>
    <s v="Nómina Empresa X"/>
    <x v="0"/>
    <x v="0"/>
    <x v="0"/>
    <n v="2300"/>
  </r>
  <r>
    <x v="105"/>
    <s v="Nómina Empresa X"/>
    <x v="0"/>
    <x v="0"/>
    <x v="0"/>
    <n v="2300"/>
  </r>
  <r>
    <x v="106"/>
    <s v="Nómina Empresa X"/>
    <x v="0"/>
    <x v="0"/>
    <x v="0"/>
    <n v="2300"/>
  </r>
  <r>
    <x v="107"/>
    <s v="Nómina Empresa X"/>
    <x v="0"/>
    <x v="0"/>
    <x v="0"/>
    <n v="2300"/>
  </r>
  <r>
    <x v="108"/>
    <s v="Nómina Empresa X"/>
    <x v="0"/>
    <x v="0"/>
    <x v="0"/>
    <n v="2300"/>
  </r>
  <r>
    <x v="109"/>
    <s v="Nómina Empresa X"/>
    <x v="0"/>
    <x v="0"/>
    <x v="0"/>
    <n v="2300"/>
  </r>
  <r>
    <x v="110"/>
    <s v="Nómina Empresa X"/>
    <x v="0"/>
    <x v="0"/>
    <x v="0"/>
    <n v="2300"/>
  </r>
  <r>
    <x v="111"/>
    <s v="Nómina Empresa X"/>
    <x v="0"/>
    <x v="0"/>
    <x v="0"/>
    <n v="2300"/>
  </r>
  <r>
    <x v="112"/>
    <s v="Nómina Empresa X"/>
    <x v="0"/>
    <x v="0"/>
    <x v="0"/>
    <n v="2300"/>
  </r>
  <r>
    <x v="113"/>
    <s v="Nómina Empresa X"/>
    <x v="0"/>
    <x v="0"/>
    <x v="0"/>
    <n v="2300"/>
  </r>
  <r>
    <x v="114"/>
    <s v="Nómina Empresa X"/>
    <x v="0"/>
    <x v="0"/>
    <x v="0"/>
    <n v="2300"/>
  </r>
  <r>
    <x v="115"/>
    <s v="Nómina Empresa X"/>
    <x v="0"/>
    <x v="0"/>
    <x v="0"/>
    <n v="2300"/>
  </r>
  <r>
    <x v="116"/>
    <s v="Nómina Empresa X"/>
    <x v="0"/>
    <x v="0"/>
    <x v="0"/>
    <n v="2300"/>
  </r>
  <r>
    <x v="117"/>
    <s v="Nómina Empresa X"/>
    <x v="0"/>
    <x v="0"/>
    <x v="0"/>
    <n v="2300"/>
  </r>
  <r>
    <x v="118"/>
    <s v="Nómina Empresa X"/>
    <x v="0"/>
    <x v="0"/>
    <x v="0"/>
    <n v="2300"/>
  </r>
  <r>
    <x v="119"/>
    <s v="Nómina Empresa X"/>
    <x v="0"/>
    <x v="0"/>
    <x v="0"/>
    <n v="2300"/>
  </r>
  <r>
    <x v="120"/>
    <s v="Nómina Empresa X"/>
    <x v="0"/>
    <x v="0"/>
    <x v="0"/>
    <n v="2300"/>
  </r>
  <r>
    <x v="121"/>
    <s v="Nómina Empresa X"/>
    <x v="0"/>
    <x v="0"/>
    <x v="0"/>
    <n v="2300"/>
  </r>
  <r>
    <x v="122"/>
    <s v="Nómina Empresa X"/>
    <x v="0"/>
    <x v="0"/>
    <x v="0"/>
    <n v="2300"/>
  </r>
  <r>
    <x v="123"/>
    <s v="Nómina Empresa X"/>
    <x v="0"/>
    <x v="0"/>
    <x v="0"/>
    <n v="2300"/>
  </r>
  <r>
    <x v="124"/>
    <s v="Nómina Empresa X"/>
    <x v="0"/>
    <x v="0"/>
    <x v="0"/>
    <n v="2300"/>
  </r>
  <r>
    <x v="125"/>
    <s v="Nómina Empresa X"/>
    <x v="0"/>
    <x v="0"/>
    <x v="0"/>
    <n v="2300"/>
  </r>
  <r>
    <x v="126"/>
    <s v="Nómina Empresa X"/>
    <x v="0"/>
    <x v="0"/>
    <x v="0"/>
    <n v="2300"/>
  </r>
  <r>
    <x v="127"/>
    <s v="Nómina Empresa X"/>
    <x v="0"/>
    <x v="0"/>
    <x v="0"/>
    <n v="2300"/>
  </r>
  <r>
    <x v="128"/>
    <s v="Nómina Empresa X"/>
    <x v="0"/>
    <x v="0"/>
    <x v="0"/>
    <n v="2300"/>
  </r>
  <r>
    <x v="129"/>
    <s v="Nómina Empresa X"/>
    <x v="0"/>
    <x v="0"/>
    <x v="0"/>
    <n v="2300"/>
  </r>
  <r>
    <x v="130"/>
    <s v="Nómina Empresa X"/>
    <x v="0"/>
    <x v="0"/>
    <x v="0"/>
    <n v="2300"/>
  </r>
  <r>
    <x v="131"/>
    <s v="Nómina Empresa X"/>
    <x v="0"/>
    <x v="0"/>
    <x v="0"/>
    <n v="2300"/>
  </r>
  <r>
    <x v="132"/>
    <s v="Nómina Empresa X"/>
    <x v="0"/>
    <x v="0"/>
    <x v="0"/>
    <n v="2300"/>
  </r>
  <r>
    <x v="133"/>
    <s v="Nómina Empresa X"/>
    <x v="0"/>
    <x v="0"/>
    <x v="0"/>
    <n v="2300"/>
  </r>
  <r>
    <x v="134"/>
    <s v="Nómina Empresa X"/>
    <x v="0"/>
    <x v="0"/>
    <x v="0"/>
    <n v="2300"/>
  </r>
  <r>
    <x v="135"/>
    <s v="Nómina Empresa X"/>
    <x v="0"/>
    <x v="0"/>
    <x v="0"/>
    <n v="2300"/>
  </r>
  <r>
    <x v="136"/>
    <s v="Nómina Empresa X"/>
    <x v="0"/>
    <x v="0"/>
    <x v="0"/>
    <n v="2300"/>
  </r>
  <r>
    <x v="137"/>
    <s v="Nómina Empresa X"/>
    <x v="0"/>
    <x v="0"/>
    <x v="0"/>
    <n v="2300"/>
  </r>
  <r>
    <x v="138"/>
    <s v="Nómina Empresa X"/>
    <x v="0"/>
    <x v="0"/>
    <x v="0"/>
    <n v="2300"/>
  </r>
  <r>
    <x v="139"/>
    <s v="Nómina Empresa X"/>
    <x v="0"/>
    <x v="0"/>
    <x v="0"/>
    <n v="2300"/>
  </r>
  <r>
    <x v="140"/>
    <s v="Nómina Empresa X"/>
    <x v="0"/>
    <x v="0"/>
    <x v="0"/>
    <n v="2300"/>
  </r>
  <r>
    <x v="141"/>
    <s v="Nómina Empresa X"/>
    <x v="0"/>
    <x v="0"/>
    <x v="0"/>
    <n v="2300"/>
  </r>
  <r>
    <x v="142"/>
    <s v="Nómina Empresa X"/>
    <x v="0"/>
    <x v="0"/>
    <x v="0"/>
    <n v="2300"/>
  </r>
  <r>
    <x v="143"/>
    <s v="Nómina Empresa X"/>
    <x v="0"/>
    <x v="0"/>
    <x v="0"/>
    <n v="2300"/>
  </r>
  <r>
    <x v="144"/>
    <s v="Nómina Empresa X"/>
    <x v="0"/>
    <x v="0"/>
    <x v="0"/>
    <n v="2300"/>
  </r>
  <r>
    <x v="145"/>
    <s v="Nómina Empresa X"/>
    <x v="0"/>
    <x v="0"/>
    <x v="0"/>
    <n v="2300"/>
  </r>
  <r>
    <x v="146"/>
    <s v="Nómina Empresa X"/>
    <x v="0"/>
    <x v="0"/>
    <x v="0"/>
    <n v="2300"/>
  </r>
  <r>
    <x v="147"/>
    <s v="Nómina Empresa X"/>
    <x v="0"/>
    <x v="0"/>
    <x v="0"/>
    <n v="2300"/>
  </r>
  <r>
    <x v="148"/>
    <s v="Nómina Empresa X"/>
    <x v="0"/>
    <x v="0"/>
    <x v="0"/>
    <n v="2300"/>
  </r>
  <r>
    <x v="149"/>
    <s v="Nómina Empresa X"/>
    <x v="0"/>
    <x v="0"/>
    <x v="0"/>
    <n v="2300"/>
  </r>
  <r>
    <x v="150"/>
    <s v="Nómina Empresa X"/>
    <x v="0"/>
    <x v="0"/>
    <x v="0"/>
    <n v="2300"/>
  </r>
  <r>
    <x v="151"/>
    <s v="Nómina Empresa X"/>
    <x v="0"/>
    <x v="0"/>
    <x v="0"/>
    <n v="2300"/>
  </r>
  <r>
    <x v="152"/>
    <s v="Nómina Empresa X"/>
    <x v="0"/>
    <x v="0"/>
    <x v="0"/>
    <n v="2300"/>
  </r>
  <r>
    <x v="153"/>
    <s v="Nómina Empresa X"/>
    <x v="0"/>
    <x v="0"/>
    <x v="0"/>
    <n v="2300"/>
  </r>
  <r>
    <x v="154"/>
    <s v="Nómina Empresa X"/>
    <x v="0"/>
    <x v="0"/>
    <x v="0"/>
    <n v="2300"/>
  </r>
  <r>
    <x v="155"/>
    <s v="Nómina Empresa X"/>
    <x v="0"/>
    <x v="0"/>
    <x v="0"/>
    <n v="2300"/>
  </r>
  <r>
    <x v="156"/>
    <s v="Nómina Empresa X"/>
    <x v="0"/>
    <x v="0"/>
    <x v="0"/>
    <n v="2300"/>
  </r>
  <r>
    <x v="157"/>
    <s v="Nómina Empresa X"/>
    <x v="0"/>
    <x v="0"/>
    <x v="0"/>
    <n v="2300"/>
  </r>
  <r>
    <x v="158"/>
    <s v="Nómina Empresa X"/>
    <x v="0"/>
    <x v="0"/>
    <x v="0"/>
    <n v="2300"/>
  </r>
  <r>
    <x v="159"/>
    <s v="Nómina Empresa X"/>
    <x v="0"/>
    <x v="0"/>
    <x v="0"/>
    <n v="2300"/>
  </r>
  <r>
    <x v="160"/>
    <s v="Nómina Empresa X"/>
    <x v="0"/>
    <x v="0"/>
    <x v="0"/>
    <n v="2300"/>
  </r>
  <r>
    <x v="161"/>
    <s v="Nómina Empresa X"/>
    <x v="0"/>
    <x v="0"/>
    <x v="0"/>
    <n v="2300"/>
  </r>
  <r>
    <x v="162"/>
    <s v="Nómina Empresa X"/>
    <x v="0"/>
    <x v="0"/>
    <x v="0"/>
    <n v="2300"/>
  </r>
  <r>
    <x v="163"/>
    <s v="Nómina Empresa X"/>
    <x v="0"/>
    <x v="0"/>
    <x v="0"/>
    <n v="2300"/>
  </r>
  <r>
    <x v="164"/>
    <s v="Nómina Empresa X"/>
    <x v="0"/>
    <x v="0"/>
    <x v="0"/>
    <n v="2300"/>
  </r>
  <r>
    <x v="165"/>
    <s v="Nómina Empresa X"/>
    <x v="0"/>
    <x v="0"/>
    <x v="0"/>
    <n v="2300"/>
  </r>
  <r>
    <x v="166"/>
    <s v="Nómina Empresa X"/>
    <x v="0"/>
    <x v="0"/>
    <x v="0"/>
    <n v="2300"/>
  </r>
  <r>
    <x v="167"/>
    <s v="Nómina Empresa X"/>
    <x v="0"/>
    <x v="0"/>
    <x v="0"/>
    <n v="2300"/>
  </r>
  <r>
    <x v="168"/>
    <s v="Nómina Empresa X"/>
    <x v="0"/>
    <x v="0"/>
    <x v="0"/>
    <n v="2300"/>
  </r>
  <r>
    <x v="169"/>
    <s v="Nómina Empresa X"/>
    <x v="0"/>
    <x v="0"/>
    <x v="0"/>
    <n v="2300"/>
  </r>
  <r>
    <x v="170"/>
    <s v="Nómina Empresa X"/>
    <x v="0"/>
    <x v="0"/>
    <x v="0"/>
    <n v="2300"/>
  </r>
  <r>
    <x v="171"/>
    <s v="Nómina Empresa X"/>
    <x v="0"/>
    <x v="0"/>
    <x v="0"/>
    <n v="2300"/>
  </r>
  <r>
    <x v="172"/>
    <s v="Nómina Empresa X"/>
    <x v="0"/>
    <x v="0"/>
    <x v="0"/>
    <n v="2300"/>
  </r>
  <r>
    <x v="173"/>
    <s v="Nómina Empresa X"/>
    <x v="0"/>
    <x v="0"/>
    <x v="0"/>
    <n v="2300"/>
  </r>
  <r>
    <x v="89"/>
    <m/>
    <x v="1"/>
    <x v="9"/>
    <x v="13"/>
    <n v="1110"/>
  </r>
  <r>
    <x v="90"/>
    <m/>
    <x v="1"/>
    <x v="9"/>
    <x v="13"/>
    <n v="1110"/>
  </r>
  <r>
    <x v="91"/>
    <m/>
    <x v="1"/>
    <x v="9"/>
    <x v="13"/>
    <n v="1110"/>
  </r>
  <r>
    <x v="92"/>
    <m/>
    <x v="1"/>
    <x v="9"/>
    <x v="13"/>
    <n v="1110"/>
  </r>
  <r>
    <x v="93"/>
    <m/>
    <x v="1"/>
    <x v="9"/>
    <x v="13"/>
    <n v="1110"/>
  </r>
  <r>
    <x v="94"/>
    <m/>
    <x v="1"/>
    <x v="9"/>
    <x v="13"/>
    <n v="1110"/>
  </r>
  <r>
    <x v="95"/>
    <m/>
    <x v="1"/>
    <x v="9"/>
    <x v="13"/>
    <n v="1110"/>
  </r>
  <r>
    <x v="96"/>
    <m/>
    <x v="1"/>
    <x v="9"/>
    <x v="13"/>
    <n v="1110"/>
  </r>
  <r>
    <x v="97"/>
    <m/>
    <x v="1"/>
    <x v="9"/>
    <x v="13"/>
    <n v="1110"/>
  </r>
  <r>
    <x v="98"/>
    <m/>
    <x v="1"/>
    <x v="9"/>
    <x v="13"/>
    <n v="1110"/>
  </r>
  <r>
    <x v="99"/>
    <m/>
    <x v="1"/>
    <x v="9"/>
    <x v="13"/>
    <n v="1110"/>
  </r>
  <r>
    <x v="100"/>
    <m/>
    <x v="1"/>
    <x v="9"/>
    <x v="13"/>
    <n v="1110"/>
  </r>
  <r>
    <x v="101"/>
    <m/>
    <x v="1"/>
    <x v="9"/>
    <x v="13"/>
    <n v="1110"/>
  </r>
  <r>
    <x v="102"/>
    <m/>
    <x v="1"/>
    <x v="9"/>
    <x v="13"/>
    <n v="1110"/>
  </r>
  <r>
    <x v="103"/>
    <m/>
    <x v="1"/>
    <x v="9"/>
    <x v="13"/>
    <n v="1110"/>
  </r>
  <r>
    <x v="104"/>
    <m/>
    <x v="1"/>
    <x v="9"/>
    <x v="13"/>
    <n v="1110"/>
  </r>
  <r>
    <x v="105"/>
    <m/>
    <x v="1"/>
    <x v="9"/>
    <x v="13"/>
    <n v="1110"/>
  </r>
  <r>
    <x v="106"/>
    <m/>
    <x v="1"/>
    <x v="9"/>
    <x v="13"/>
    <n v="1110"/>
  </r>
  <r>
    <x v="107"/>
    <m/>
    <x v="1"/>
    <x v="9"/>
    <x v="13"/>
    <n v="1110"/>
  </r>
  <r>
    <x v="108"/>
    <m/>
    <x v="1"/>
    <x v="9"/>
    <x v="13"/>
    <n v="1110"/>
  </r>
  <r>
    <x v="109"/>
    <m/>
    <x v="1"/>
    <x v="9"/>
    <x v="13"/>
    <n v="1110"/>
  </r>
  <r>
    <x v="110"/>
    <m/>
    <x v="1"/>
    <x v="9"/>
    <x v="13"/>
    <n v="1110"/>
  </r>
  <r>
    <x v="111"/>
    <m/>
    <x v="1"/>
    <x v="9"/>
    <x v="13"/>
    <n v="1110"/>
  </r>
  <r>
    <x v="112"/>
    <m/>
    <x v="1"/>
    <x v="9"/>
    <x v="13"/>
    <n v="1110"/>
  </r>
  <r>
    <x v="113"/>
    <m/>
    <x v="1"/>
    <x v="9"/>
    <x v="13"/>
    <n v="1110"/>
  </r>
  <r>
    <x v="114"/>
    <m/>
    <x v="1"/>
    <x v="9"/>
    <x v="13"/>
    <n v="1110"/>
  </r>
  <r>
    <x v="115"/>
    <m/>
    <x v="1"/>
    <x v="9"/>
    <x v="13"/>
    <n v="1110"/>
  </r>
  <r>
    <x v="116"/>
    <m/>
    <x v="1"/>
    <x v="9"/>
    <x v="13"/>
    <n v="1110"/>
  </r>
  <r>
    <x v="117"/>
    <m/>
    <x v="1"/>
    <x v="9"/>
    <x v="13"/>
    <n v="1110"/>
  </r>
  <r>
    <x v="118"/>
    <m/>
    <x v="1"/>
    <x v="9"/>
    <x v="13"/>
    <n v="1110"/>
  </r>
  <r>
    <x v="119"/>
    <m/>
    <x v="1"/>
    <x v="9"/>
    <x v="13"/>
    <n v="1110"/>
  </r>
  <r>
    <x v="120"/>
    <m/>
    <x v="1"/>
    <x v="9"/>
    <x v="13"/>
    <n v="1110"/>
  </r>
  <r>
    <x v="121"/>
    <m/>
    <x v="1"/>
    <x v="9"/>
    <x v="13"/>
    <n v="1110"/>
  </r>
  <r>
    <x v="122"/>
    <m/>
    <x v="1"/>
    <x v="9"/>
    <x v="13"/>
    <n v="1110"/>
  </r>
  <r>
    <x v="123"/>
    <m/>
    <x v="1"/>
    <x v="9"/>
    <x v="13"/>
    <n v="1110"/>
  </r>
  <r>
    <x v="124"/>
    <m/>
    <x v="1"/>
    <x v="9"/>
    <x v="13"/>
    <n v="1110"/>
  </r>
  <r>
    <x v="125"/>
    <m/>
    <x v="1"/>
    <x v="9"/>
    <x v="13"/>
    <n v="1110"/>
  </r>
  <r>
    <x v="126"/>
    <m/>
    <x v="1"/>
    <x v="9"/>
    <x v="13"/>
    <n v="1110"/>
  </r>
  <r>
    <x v="127"/>
    <m/>
    <x v="1"/>
    <x v="9"/>
    <x v="13"/>
    <n v="1110"/>
  </r>
  <r>
    <x v="128"/>
    <m/>
    <x v="1"/>
    <x v="9"/>
    <x v="13"/>
    <n v="1110"/>
  </r>
  <r>
    <x v="129"/>
    <m/>
    <x v="1"/>
    <x v="9"/>
    <x v="13"/>
    <n v="1110"/>
  </r>
  <r>
    <x v="130"/>
    <m/>
    <x v="1"/>
    <x v="9"/>
    <x v="13"/>
    <n v="1110"/>
  </r>
  <r>
    <x v="131"/>
    <m/>
    <x v="1"/>
    <x v="9"/>
    <x v="13"/>
    <n v="1110"/>
  </r>
  <r>
    <x v="132"/>
    <m/>
    <x v="1"/>
    <x v="9"/>
    <x v="13"/>
    <n v="1110"/>
  </r>
  <r>
    <x v="133"/>
    <m/>
    <x v="1"/>
    <x v="9"/>
    <x v="13"/>
    <n v="1110"/>
  </r>
  <r>
    <x v="134"/>
    <m/>
    <x v="1"/>
    <x v="9"/>
    <x v="13"/>
    <n v="1110"/>
  </r>
  <r>
    <x v="135"/>
    <m/>
    <x v="1"/>
    <x v="9"/>
    <x v="13"/>
    <n v="1110"/>
  </r>
  <r>
    <x v="136"/>
    <m/>
    <x v="1"/>
    <x v="9"/>
    <x v="13"/>
    <n v="1110"/>
  </r>
  <r>
    <x v="137"/>
    <m/>
    <x v="1"/>
    <x v="9"/>
    <x v="13"/>
    <n v="1110"/>
  </r>
  <r>
    <x v="138"/>
    <m/>
    <x v="1"/>
    <x v="9"/>
    <x v="13"/>
    <n v="1110"/>
  </r>
  <r>
    <x v="139"/>
    <m/>
    <x v="1"/>
    <x v="9"/>
    <x v="13"/>
    <n v="1110"/>
  </r>
  <r>
    <x v="140"/>
    <m/>
    <x v="1"/>
    <x v="9"/>
    <x v="13"/>
    <n v="1110"/>
  </r>
  <r>
    <x v="141"/>
    <m/>
    <x v="1"/>
    <x v="9"/>
    <x v="13"/>
    <n v="1110"/>
  </r>
  <r>
    <x v="142"/>
    <m/>
    <x v="1"/>
    <x v="9"/>
    <x v="13"/>
    <n v="1110"/>
  </r>
  <r>
    <x v="143"/>
    <m/>
    <x v="1"/>
    <x v="9"/>
    <x v="13"/>
    <n v="1110"/>
  </r>
  <r>
    <x v="144"/>
    <m/>
    <x v="1"/>
    <x v="9"/>
    <x v="13"/>
    <n v="1110"/>
  </r>
  <r>
    <x v="145"/>
    <m/>
    <x v="1"/>
    <x v="9"/>
    <x v="13"/>
    <n v="1110"/>
  </r>
  <r>
    <x v="146"/>
    <m/>
    <x v="1"/>
    <x v="9"/>
    <x v="13"/>
    <n v="1110"/>
  </r>
  <r>
    <x v="147"/>
    <m/>
    <x v="1"/>
    <x v="9"/>
    <x v="13"/>
    <n v="1110"/>
  </r>
  <r>
    <x v="148"/>
    <m/>
    <x v="1"/>
    <x v="9"/>
    <x v="13"/>
    <n v="1110"/>
  </r>
  <r>
    <x v="149"/>
    <m/>
    <x v="1"/>
    <x v="9"/>
    <x v="13"/>
    <n v="1110"/>
  </r>
  <r>
    <x v="150"/>
    <m/>
    <x v="1"/>
    <x v="9"/>
    <x v="13"/>
    <n v="1110"/>
  </r>
  <r>
    <x v="151"/>
    <m/>
    <x v="1"/>
    <x v="9"/>
    <x v="13"/>
    <n v="1110"/>
  </r>
  <r>
    <x v="152"/>
    <m/>
    <x v="1"/>
    <x v="9"/>
    <x v="13"/>
    <n v="1110"/>
  </r>
  <r>
    <x v="153"/>
    <m/>
    <x v="1"/>
    <x v="9"/>
    <x v="13"/>
    <n v="1110"/>
  </r>
  <r>
    <x v="154"/>
    <m/>
    <x v="1"/>
    <x v="9"/>
    <x v="13"/>
    <n v="1110"/>
  </r>
  <r>
    <x v="155"/>
    <m/>
    <x v="1"/>
    <x v="9"/>
    <x v="13"/>
    <n v="1110"/>
  </r>
  <r>
    <x v="156"/>
    <m/>
    <x v="1"/>
    <x v="9"/>
    <x v="13"/>
    <n v="1110"/>
  </r>
  <r>
    <x v="157"/>
    <m/>
    <x v="1"/>
    <x v="9"/>
    <x v="13"/>
    <n v="1110"/>
  </r>
  <r>
    <x v="158"/>
    <m/>
    <x v="1"/>
    <x v="9"/>
    <x v="13"/>
    <n v="1110"/>
  </r>
  <r>
    <x v="159"/>
    <m/>
    <x v="1"/>
    <x v="9"/>
    <x v="13"/>
    <n v="1110"/>
  </r>
  <r>
    <x v="160"/>
    <m/>
    <x v="1"/>
    <x v="9"/>
    <x v="13"/>
    <n v="1110"/>
  </r>
  <r>
    <x v="161"/>
    <m/>
    <x v="1"/>
    <x v="9"/>
    <x v="13"/>
    <n v="1110"/>
  </r>
  <r>
    <x v="162"/>
    <m/>
    <x v="1"/>
    <x v="9"/>
    <x v="13"/>
    <n v="1110"/>
  </r>
  <r>
    <x v="163"/>
    <m/>
    <x v="1"/>
    <x v="9"/>
    <x v="13"/>
    <n v="1110"/>
  </r>
  <r>
    <x v="164"/>
    <m/>
    <x v="1"/>
    <x v="9"/>
    <x v="13"/>
    <n v="1110"/>
  </r>
  <r>
    <x v="165"/>
    <m/>
    <x v="1"/>
    <x v="9"/>
    <x v="13"/>
    <n v="1110"/>
  </r>
  <r>
    <x v="166"/>
    <m/>
    <x v="1"/>
    <x v="9"/>
    <x v="13"/>
    <n v="1110"/>
  </r>
  <r>
    <x v="167"/>
    <m/>
    <x v="1"/>
    <x v="9"/>
    <x v="13"/>
    <n v="1110"/>
  </r>
  <r>
    <x v="168"/>
    <m/>
    <x v="1"/>
    <x v="9"/>
    <x v="13"/>
    <n v="1110"/>
  </r>
  <r>
    <x v="169"/>
    <m/>
    <x v="1"/>
    <x v="9"/>
    <x v="13"/>
    <n v="1110"/>
  </r>
  <r>
    <x v="170"/>
    <m/>
    <x v="1"/>
    <x v="9"/>
    <x v="13"/>
    <n v="1110"/>
  </r>
  <r>
    <x v="171"/>
    <m/>
    <x v="1"/>
    <x v="9"/>
    <x v="13"/>
    <n v="1110"/>
  </r>
  <r>
    <x v="172"/>
    <m/>
    <x v="1"/>
    <x v="9"/>
    <x v="13"/>
    <n v="1110"/>
  </r>
  <r>
    <x v="173"/>
    <m/>
    <x v="1"/>
    <x v="9"/>
    <x v="13"/>
    <n v="1110"/>
  </r>
  <r>
    <x v="89"/>
    <s v="Inversión #  1 Renta Variable"/>
    <x v="2"/>
    <x v="7"/>
    <x v="11"/>
    <n v="314.98127059296229"/>
  </r>
  <r>
    <x v="90"/>
    <s v="Inversión #  1 Renta Variable"/>
    <x v="2"/>
    <x v="7"/>
    <x v="11"/>
    <n v="322.55617694592712"/>
  </r>
  <r>
    <x v="91"/>
    <s v="Inversión #  1 Renta Variable"/>
    <x v="2"/>
    <x v="7"/>
    <x v="11"/>
    <n v="330.16895783065678"/>
  </r>
  <r>
    <x v="92"/>
    <s v="Inversión #  1 Renta Variable"/>
    <x v="2"/>
    <x v="7"/>
    <x v="11"/>
    <n v="337.81980261981005"/>
  </r>
  <r>
    <x v="93"/>
    <s v="Inversión #  1 Renta Variable"/>
    <x v="2"/>
    <x v="7"/>
    <x v="11"/>
    <n v="345.5089016329091"/>
  </r>
  <r>
    <x v="94"/>
    <s v="Inversión #  1 Renta Variable"/>
    <x v="2"/>
    <x v="7"/>
    <x v="11"/>
    <n v="353.23644614107366"/>
  </r>
  <r>
    <x v="95"/>
    <s v="Inversión #  1 Renta Variable"/>
    <x v="2"/>
    <x v="7"/>
    <x v="11"/>
    <n v="361.00262837177905"/>
  </r>
  <r>
    <x v="96"/>
    <s v="Inversión #  1 Renta Variable"/>
    <x v="2"/>
    <x v="7"/>
    <x v="11"/>
    <n v="368.80764151363792"/>
  </r>
  <r>
    <x v="97"/>
    <s v="Inversión #  1 Renta Variable"/>
    <x v="2"/>
    <x v="7"/>
    <x v="11"/>
    <n v="376.65167972120611"/>
  </r>
  <r>
    <x v="98"/>
    <s v="Inversión #  1 Renta Variable"/>
    <x v="2"/>
    <x v="7"/>
    <x v="11"/>
    <n v="384.53493811981213"/>
  </r>
  <r>
    <x v="99"/>
    <s v="Inversión #  1 Renta Variable"/>
    <x v="2"/>
    <x v="7"/>
    <x v="11"/>
    <n v="392.45761281041126"/>
  </r>
  <r>
    <x v="100"/>
    <s v="Inversión #  1 Renta Variable"/>
    <x v="2"/>
    <x v="7"/>
    <x v="11"/>
    <n v="400.41990087446328"/>
  </r>
  <r>
    <x v="101"/>
    <s v="Inversión #  1 Renta Variable"/>
    <x v="2"/>
    <x v="7"/>
    <x v="11"/>
    <n v="408.42200037883555"/>
  </r>
  <r>
    <x v="102"/>
    <s v="Inversión #  1 Renta Variable"/>
    <x v="2"/>
    <x v="7"/>
    <x v="11"/>
    <n v="416.46411038072978"/>
  </r>
  <r>
    <x v="103"/>
    <s v="Inversión #  1 Renta Variable"/>
    <x v="2"/>
    <x v="7"/>
    <x v="11"/>
    <n v="424.54643093263331"/>
  </r>
  <r>
    <x v="104"/>
    <s v="Inversión #  1 Renta Variable"/>
    <x v="2"/>
    <x v="7"/>
    <x v="11"/>
    <n v="432.66916308729651"/>
  </r>
  <r>
    <x v="105"/>
    <s v="Inversión #  1 Renta Variable"/>
    <x v="2"/>
    <x v="7"/>
    <x v="11"/>
    <n v="440.83250890273303"/>
  </r>
  <r>
    <x v="106"/>
    <s v="Inversión #  1 Renta Variable"/>
    <x v="2"/>
    <x v="7"/>
    <x v="11"/>
    <n v="449.03667144724665"/>
  </r>
  <r>
    <x v="107"/>
    <s v="Inversión #  1 Renta Variable"/>
    <x v="2"/>
    <x v="7"/>
    <x v="11"/>
    <n v="457.28185480448292"/>
  </r>
  <r>
    <x v="108"/>
    <s v="Inversión #  1 Renta Variable"/>
    <x v="2"/>
    <x v="7"/>
    <x v="11"/>
    <n v="465.56826407850536"/>
  </r>
  <r>
    <x v="109"/>
    <s v="Inversión #  1 Renta Variable"/>
    <x v="2"/>
    <x v="7"/>
    <x v="11"/>
    <n v="473.89610539889787"/>
  </r>
  <r>
    <x v="110"/>
    <s v="Inversión #  1 Renta Variable"/>
    <x v="2"/>
    <x v="7"/>
    <x v="11"/>
    <n v="482.26558592589248"/>
  </r>
  <r>
    <x v="111"/>
    <s v="Inversión #  1 Renta Variable"/>
    <x v="2"/>
    <x v="7"/>
    <x v="11"/>
    <n v="490.67691385552189"/>
  </r>
  <r>
    <x v="112"/>
    <s v="Inversión #  1 Renta Variable"/>
    <x v="2"/>
    <x v="7"/>
    <x v="11"/>
    <n v="499.13029842479955"/>
  </r>
  <r>
    <x v="113"/>
    <s v="Inversión #  1 Renta Variable"/>
    <x v="2"/>
    <x v="7"/>
    <x v="11"/>
    <n v="507.6259499169235"/>
  </r>
  <r>
    <x v="114"/>
    <s v="Inversión #  1 Renta Variable"/>
    <x v="2"/>
    <x v="7"/>
    <x v="11"/>
    <n v="516.1640796665082"/>
  </r>
  <r>
    <x v="115"/>
    <s v="Inversión #  1 Renta Variable"/>
    <x v="2"/>
    <x v="7"/>
    <x v="11"/>
    <n v="524.74490006484064"/>
  </r>
  <r>
    <x v="116"/>
    <s v="Inversión #  1 Renta Variable"/>
    <x v="2"/>
    <x v="7"/>
    <x v="11"/>
    <n v="533.36862456516485"/>
  </r>
  <r>
    <x v="117"/>
    <s v="Inversión #  1 Renta Variable"/>
    <x v="2"/>
    <x v="7"/>
    <x v="11"/>
    <n v="542.03546768799072"/>
  </r>
  <r>
    <x v="118"/>
    <s v="Inversión #  1 Renta Variable"/>
    <x v="2"/>
    <x v="7"/>
    <x v="11"/>
    <n v="550.74564502643068"/>
  </r>
  <r>
    <x v="119"/>
    <s v="Inversión #  1 Renta Variable"/>
    <x v="2"/>
    <x v="7"/>
    <x v="11"/>
    <n v="559.49937325156282"/>
  </r>
  <r>
    <x v="120"/>
    <s v="Inversión #  1 Renta Variable"/>
    <x v="2"/>
    <x v="7"/>
    <x v="11"/>
    <n v="568.2968701178205"/>
  </r>
  <r>
    <x v="121"/>
    <s v="Inversión #  1 Renta Variable"/>
    <x v="2"/>
    <x v="7"/>
    <x v="11"/>
    <n v="577.1383544684096"/>
  </r>
  <r>
    <x v="122"/>
    <s v="Inversión #  1 Renta Variable"/>
    <x v="2"/>
    <x v="7"/>
    <x v="11"/>
    <n v="586.02404624075166"/>
  </r>
  <r>
    <x v="123"/>
    <s v="Inversión #  1 Renta Variable"/>
    <x v="2"/>
    <x v="7"/>
    <x v="11"/>
    <n v="594.95416647195543"/>
  </r>
  <r>
    <x v="124"/>
    <s v="Inversión #  1 Renta Variable"/>
    <x v="2"/>
    <x v="7"/>
    <x v="11"/>
    <n v="603.92893730431524"/>
  </r>
  <r>
    <x v="125"/>
    <s v="Inversión #  1 Renta Variable"/>
    <x v="2"/>
    <x v="7"/>
    <x v="11"/>
    <n v="612.94858199083683"/>
  </r>
  <r>
    <x v="126"/>
    <s v="Inversión #  1 Renta Variable"/>
    <x v="2"/>
    <x v="7"/>
    <x v="11"/>
    <n v="622.01332490079096"/>
  </r>
  <r>
    <x v="127"/>
    <s v="Inversión #  1 Renta Variable"/>
    <x v="2"/>
    <x v="7"/>
    <x v="11"/>
    <n v="631.12339152529501"/>
  </r>
  <r>
    <x v="128"/>
    <s v="Inversión #  1 Renta Variable"/>
    <x v="2"/>
    <x v="7"/>
    <x v="11"/>
    <n v="640.27900848292154"/>
  </r>
  <r>
    <x v="129"/>
    <s v="Inversión #  1 Renta Variable"/>
    <x v="2"/>
    <x v="7"/>
    <x v="11"/>
    <n v="649.4804035253361"/>
  </r>
  <r>
    <x v="130"/>
    <s v="Inversión #  1 Renta Variable"/>
    <x v="2"/>
    <x v="7"/>
    <x v="11"/>
    <n v="658.72780554296276"/>
  </r>
  <r>
    <x v="131"/>
    <s v="Inversión #  1 Renta Variable"/>
    <x v="2"/>
    <x v="7"/>
    <x v="11"/>
    <n v="668.02144457067755"/>
  </r>
  <r>
    <x v="132"/>
    <s v="Inversión #  1 Renta Variable"/>
    <x v="2"/>
    <x v="7"/>
    <x v="11"/>
    <n v="677.36155179353091"/>
  </r>
  <r>
    <x v="133"/>
    <s v="Inversión #  1 Renta Variable"/>
    <x v="2"/>
    <x v="7"/>
    <x v="11"/>
    <n v="686.74835955249853"/>
  </r>
  <r>
    <x v="134"/>
    <s v="Inversión #  1 Renta Variable"/>
    <x v="2"/>
    <x v="7"/>
    <x v="11"/>
    <n v="696.18210135026095"/>
  </r>
  <r>
    <x v="135"/>
    <s v="Inversión #  1 Renta Variable"/>
    <x v="2"/>
    <x v="7"/>
    <x v="11"/>
    <n v="705.66301185701229"/>
  </r>
  <r>
    <x v="136"/>
    <s v="Inversión #  1 Renta Variable"/>
    <x v="2"/>
    <x v="7"/>
    <x v="11"/>
    <n v="715.19132691629738"/>
  </r>
  <r>
    <x v="137"/>
    <s v="Inversión #  1 Renta Variable"/>
    <x v="2"/>
    <x v="7"/>
    <x v="11"/>
    <n v="724.76728355087891"/>
  </r>
  <r>
    <x v="138"/>
    <s v="Inversión #  1 Renta Variable"/>
    <x v="2"/>
    <x v="7"/>
    <x v="11"/>
    <n v="734.39111996863323"/>
  </r>
  <r>
    <x v="139"/>
    <s v="Inversión #  1 Renta Variable"/>
    <x v="2"/>
    <x v="7"/>
    <x v="11"/>
    <n v="744.06307556847651"/>
  </r>
  <r>
    <x v="140"/>
    <s v="Inversión #  1 Renta Variable"/>
    <x v="2"/>
    <x v="7"/>
    <x v="11"/>
    <n v="753.78339094631883"/>
  </r>
  <r>
    <x v="141"/>
    <s v="Inversión #  1 Renta Variable"/>
    <x v="2"/>
    <x v="7"/>
    <x v="11"/>
    <n v="763.55230790105031"/>
  </r>
  <r>
    <x v="142"/>
    <s v="Inversión #  1 Renta Variable"/>
    <x v="2"/>
    <x v="7"/>
    <x v="11"/>
    <n v="773.37006944055565"/>
  </r>
  <r>
    <x v="143"/>
    <s v="Inversión #  1 Renta Variable"/>
    <x v="2"/>
    <x v="7"/>
    <x v="11"/>
    <n v="783.23691978775832"/>
  </r>
  <r>
    <x v="144"/>
    <s v="Inversión #  1 Renta Variable"/>
    <x v="2"/>
    <x v="7"/>
    <x v="11"/>
    <n v="793.15310438669724"/>
  </r>
  <r>
    <x v="145"/>
    <s v="Inversión #  1 Renta Variable"/>
    <x v="2"/>
    <x v="7"/>
    <x v="11"/>
    <n v="803.1188699086307"/>
  </r>
  <r>
    <x v="146"/>
    <s v="Inversión #  1 Renta Variable"/>
    <x v="2"/>
    <x v="7"/>
    <x v="11"/>
    <n v="813.13446425817381"/>
  </r>
  <r>
    <x v="147"/>
    <s v="Inversión #  1 Renta Variable"/>
    <x v="2"/>
    <x v="7"/>
    <x v="11"/>
    <n v="823.20013657946481"/>
  </r>
  <r>
    <x v="148"/>
    <s v="Inversión #  1 Renta Variable"/>
    <x v="2"/>
    <x v="7"/>
    <x v="11"/>
    <n v="833.31613726236208"/>
  </r>
  <r>
    <x v="149"/>
    <s v="Inversión #  1 Renta Variable"/>
    <x v="2"/>
    <x v="7"/>
    <x v="11"/>
    <n v="843.48271794867378"/>
  </r>
  <r>
    <x v="150"/>
    <s v="Inversión #  1 Renta Variable"/>
    <x v="2"/>
    <x v="7"/>
    <x v="11"/>
    <n v="853.70013153841717"/>
  </r>
  <r>
    <x v="151"/>
    <s v="Inversión #  1 Renta Variable"/>
    <x v="2"/>
    <x v="7"/>
    <x v="11"/>
    <n v="863.9686321961093"/>
  </r>
  <r>
    <x v="152"/>
    <s v="Inversión #  1 Renta Variable"/>
    <x v="2"/>
    <x v="7"/>
    <x v="11"/>
    <n v="874.28847535708974"/>
  </r>
  <r>
    <x v="153"/>
    <s v="Inversión #  1 Renta Variable"/>
    <x v="2"/>
    <x v="7"/>
    <x v="11"/>
    <n v="884.6599177338752"/>
  </r>
  <r>
    <x v="154"/>
    <s v="Inversión #  1 Renta Variable"/>
    <x v="2"/>
    <x v="7"/>
    <x v="11"/>
    <n v="895.08321732254444"/>
  </r>
  <r>
    <x v="155"/>
    <s v="Inversión #  1 Renta Variable"/>
    <x v="2"/>
    <x v="7"/>
    <x v="11"/>
    <n v="905.55863340915721"/>
  </r>
  <r>
    <x v="156"/>
    <s v="Inversión #  1 Renta Variable"/>
    <x v="2"/>
    <x v="7"/>
    <x v="11"/>
    <n v="916.08642657620294"/>
  </r>
  <r>
    <x v="157"/>
    <s v="Inversión #  1 Renta Variable"/>
    <x v="2"/>
    <x v="7"/>
    <x v="11"/>
    <n v="926.66685870908384"/>
  </r>
  <r>
    <x v="158"/>
    <s v="Inversión #  1 Renta Variable"/>
    <x v="2"/>
    <x v="7"/>
    <x v="11"/>
    <n v="937.30019300262938"/>
  </r>
  <r>
    <x v="159"/>
    <s v="Inversión #  1 Renta Variable"/>
    <x v="2"/>
    <x v="7"/>
    <x v="11"/>
    <n v="947.98669396764251"/>
  </r>
  <r>
    <x v="160"/>
    <s v="Inversión #  1 Renta Variable"/>
    <x v="2"/>
    <x v="7"/>
    <x v="11"/>
    <n v="958.7266274374806"/>
  </r>
  <r>
    <x v="161"/>
    <s v="Inversión #  1 Renta Variable"/>
    <x v="2"/>
    <x v="7"/>
    <x v="11"/>
    <n v="969.5202605746681"/>
  </r>
  <r>
    <x v="162"/>
    <s v="Inversión #  1 Renta Variable"/>
    <x v="2"/>
    <x v="7"/>
    <x v="11"/>
    <n v="980.36786187754149"/>
  </r>
  <r>
    <x v="163"/>
    <s v="Inversión #  1 Renta Variable"/>
    <x v="2"/>
    <x v="7"/>
    <x v="11"/>
    <n v="991.26970118692907"/>
  </r>
  <r>
    <x v="164"/>
    <s v="Inversión #  1 Renta Variable"/>
    <x v="2"/>
    <x v="7"/>
    <x v="11"/>
    <n v="1002.2260496928637"/>
  </r>
  <r>
    <x v="165"/>
    <s v="Inversión #  1 Renta Variable"/>
    <x v="2"/>
    <x v="7"/>
    <x v="11"/>
    <n v="1013.237179941328"/>
  </r>
  <r>
    <x v="166"/>
    <s v="Inversión #  1 Renta Variable"/>
    <x v="2"/>
    <x v="7"/>
    <x v="11"/>
    <n v="1024.3033658410347"/>
  </r>
  <r>
    <x v="167"/>
    <s v="Inversión #  1 Renta Variable"/>
    <x v="2"/>
    <x v="7"/>
    <x v="11"/>
    <n v="1035.4248826702399"/>
  </r>
  <r>
    <x v="168"/>
    <s v="Inversión #  1 Renta Variable"/>
    <x v="2"/>
    <x v="7"/>
    <x v="11"/>
    <n v="1046.6020070835912"/>
  </r>
  <r>
    <x v="169"/>
    <s v="Inversión #  1 Renta Variable"/>
    <x v="2"/>
    <x v="7"/>
    <x v="11"/>
    <n v="1057.8350171190091"/>
  </r>
  <r>
    <x v="170"/>
    <s v="Inversión #  1 Renta Variable"/>
    <x v="2"/>
    <x v="7"/>
    <x v="11"/>
    <n v="1069.124192204604"/>
  </r>
  <r>
    <x v="171"/>
    <s v="Inversión #  1 Renta Variable"/>
    <x v="2"/>
    <x v="7"/>
    <x v="11"/>
    <n v="1080.4698131656271"/>
  </r>
  <r>
    <x v="172"/>
    <s v="Inversión #  1 Renta Variable"/>
    <x v="2"/>
    <x v="7"/>
    <x v="11"/>
    <n v="1091.8721622314554"/>
  </r>
  <r>
    <x v="173"/>
    <s v="Inversión #  1 Renta Variable"/>
    <x v="2"/>
    <x v="7"/>
    <x v="11"/>
    <n v="1103.3315230426126"/>
  </r>
  <r>
    <x v="174"/>
    <m/>
    <x v="3"/>
    <x v="9"/>
    <x v="13"/>
    <m/>
  </r>
  <r>
    <x v="174"/>
    <m/>
    <x v="3"/>
    <x v="9"/>
    <x v="13"/>
    <m/>
  </r>
  <r>
    <x v="174"/>
    <m/>
    <x v="3"/>
    <x v="9"/>
    <x v="1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outline="1" outlineData="1" multipleFieldFilters="0" rowHeaderCaption="CATEGORÍA / SUBCATEGORÍA">
  <location ref="A3:C25" firstHeaderRow="1" firstDataRow="2" firstDataCol="1"/>
  <pivotFields count="8"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/>
    <pivotField axis="axisCol" showAll="0" defaultSubtotal="0">
      <items count="5">
        <item x="1"/>
        <item x="0"/>
        <item h="1" m="1" x="4"/>
        <item h="1" x="3"/>
        <item h="1" x="2"/>
      </items>
    </pivotField>
    <pivotField axis="axisRow" showAll="0" defaultSubtotal="0">
      <items count="14">
        <item x="2"/>
        <item x="3"/>
        <item x="0"/>
        <item m="1" x="10"/>
        <item m="1" x="12"/>
        <item x="5"/>
        <item m="1" x="13"/>
        <item m="1" x="11"/>
        <item x="6"/>
        <item x="4"/>
        <item x="1"/>
        <item x="9"/>
        <item x="7"/>
        <item x="8"/>
      </items>
    </pivotField>
    <pivotField axis="axisRow" showAll="0" defaultSubtotal="0">
      <items count="18">
        <item x="1"/>
        <item x="4"/>
        <item x="2"/>
        <item x="3"/>
        <item x="10"/>
        <item m="1" x="16"/>
        <item x="7"/>
        <item x="8"/>
        <item m="1" x="17"/>
        <item x="0"/>
        <item x="6"/>
        <item m="1" x="15"/>
        <item m="1" x="14"/>
        <item x="9"/>
        <item x="13"/>
        <item x="5"/>
        <item x="11"/>
        <item x="12"/>
      </items>
    </pivotField>
    <pivotField dataField="1" showAll="0" defaultSubtotal="0"/>
    <pivotField dragToRow="0" dragToCol="0" dragToPage="0" showAll="0" defaultSubtotal="0"/>
    <pivotField showAll="0" defaultSubtotal="0">
      <items count="15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</pivotFields>
  <rowFields count="2">
    <field x="3"/>
    <field x="4"/>
  </rowFields>
  <rowItems count="21">
    <i>
      <x/>
    </i>
    <i r="1">
      <x v="2"/>
    </i>
    <i r="1">
      <x v="3"/>
    </i>
    <i>
      <x v="1"/>
    </i>
    <i r="1">
      <x v="1"/>
    </i>
    <i>
      <x v="2"/>
    </i>
    <i r="1">
      <x v="9"/>
    </i>
    <i>
      <x v="5"/>
    </i>
    <i r="1">
      <x v="10"/>
    </i>
    <i>
      <x v="8"/>
    </i>
    <i r="1">
      <x v="4"/>
    </i>
    <i r="1">
      <x v="7"/>
    </i>
    <i r="1">
      <x v="13"/>
    </i>
    <i>
      <x v="9"/>
    </i>
    <i r="1">
      <x v="6"/>
    </i>
    <i r="1">
      <x v="15"/>
    </i>
    <i>
      <x v="10"/>
    </i>
    <i r="1">
      <x/>
    </i>
    <i>
      <x v="11"/>
    </i>
    <i r="1">
      <x v="14"/>
    </i>
    <i t="grand">
      <x/>
    </i>
  </rowItems>
  <colFields count="1">
    <field x="2"/>
  </colFields>
  <colItems count="2">
    <i>
      <x/>
    </i>
    <i>
      <x v="1"/>
    </i>
  </colItems>
  <dataFields count="1">
    <dataField name="Sum of VALOR" fld="5" baseField="3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outline="1" outlineData="1" multipleFieldFilters="0" chartFormat="20" rowHeaderCaption="Mes">
  <location ref="A3:D163" firstHeaderRow="1" firstDataRow="2" firstDataCol="1"/>
  <pivotFields count="8"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/>
    <pivotField axis="axisCol" showAll="0" defaultSubtotal="0">
      <items count="5">
        <item x="1"/>
        <item x="0"/>
        <item x="2"/>
        <item h="1" m="1" x="4"/>
        <item h="1" x="3"/>
      </items>
    </pivotField>
    <pivotField showAll="0" defaultSubtotal="0"/>
    <pivotField showAll="0" defaultSubtotal="0"/>
    <pivotField dataField="1" showAll="0" defaultSubtotal="0"/>
    <pivotField dragToRow="0" dragToCol="0" dragToPage="0" showAll="0" defaultSubtotal="0"/>
    <pivotField axis="axisRow" showAll="0" defaultSubtotal="0">
      <items count="15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</pivotFields>
  <rowFields count="2">
    <field x="7"/>
    <field x="0"/>
  </rowFields>
  <rowItems count="159">
    <i>
      <x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8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9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0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Fields count="1">
    <field x="2"/>
  </colFields>
  <colItems count="3">
    <i>
      <x/>
    </i>
    <i>
      <x v="1"/>
    </i>
    <i>
      <x v="2"/>
    </i>
  </colItems>
  <dataFields count="1">
    <dataField name="Sum of VALOR" fld="5" baseField="0" baseItem="3"/>
  </dataFields>
  <formats count="1">
    <format dxfId="0">
      <pivotArea outline="0" collapsedLevelsAreSubtotals="1" fieldPosition="0"/>
    </format>
  </formats>
  <chartFormats count="3"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47"/>
  <sheetViews>
    <sheetView tabSelected="1" workbookViewId="0">
      <selection activeCell="E37" sqref="E37"/>
    </sheetView>
  </sheetViews>
  <sheetFormatPr baseColWidth="10" defaultColWidth="11.5546875" defaultRowHeight="14.4" x14ac:dyDescent="0.3"/>
  <cols>
    <col min="1" max="1" width="37.109375" bestFit="1" customWidth="1"/>
    <col min="2" max="2" width="30.5546875" style="24" bestFit="1" customWidth="1"/>
    <col min="3" max="3" width="18.88671875" bestFit="1" customWidth="1"/>
    <col min="5" max="5" width="20.5546875" bestFit="1" customWidth="1"/>
    <col min="6" max="6" width="34.5546875" customWidth="1"/>
    <col min="7" max="7" width="19.6640625" bestFit="1" customWidth="1"/>
    <col min="9" max="9" width="19.109375" bestFit="1" customWidth="1"/>
  </cols>
  <sheetData>
    <row r="1" spans="1:9" ht="15" thickBot="1" x14ac:dyDescent="0.35">
      <c r="A1" s="83" t="s">
        <v>0</v>
      </c>
      <c r="B1" s="83"/>
      <c r="C1" s="83"/>
      <c r="D1" s="83"/>
      <c r="E1" s="83"/>
      <c r="F1" s="83"/>
      <c r="G1" s="83"/>
      <c r="I1" s="25" t="s">
        <v>34</v>
      </c>
    </row>
    <row r="2" spans="1:9" x14ac:dyDescent="0.3">
      <c r="A2" s="2"/>
      <c r="B2" s="22"/>
      <c r="C2" s="20" t="s">
        <v>5</v>
      </c>
      <c r="D2" s="20"/>
      <c r="E2" s="20" t="s">
        <v>32</v>
      </c>
      <c r="F2" s="21" t="s">
        <v>30</v>
      </c>
      <c r="I2" s="26" t="s">
        <v>33</v>
      </c>
    </row>
    <row r="3" spans="1:9" ht="15" thickBot="1" x14ac:dyDescent="0.35">
      <c r="A3" s="4"/>
      <c r="B3" s="54" t="s">
        <v>31</v>
      </c>
      <c r="C3" s="30">
        <f>40*4.33</f>
        <v>173.2</v>
      </c>
      <c r="D3" s="4"/>
      <c r="E3" s="31">
        <v>2000</v>
      </c>
      <c r="F3" s="27">
        <f>E3/C3</f>
        <v>11.547344110854505</v>
      </c>
    </row>
    <row r="4" spans="1:9" ht="15" thickBot="1" x14ac:dyDescent="0.35">
      <c r="A4" s="1"/>
      <c r="B4" s="23"/>
      <c r="C4" s="1"/>
      <c r="D4" s="1"/>
      <c r="E4" s="1"/>
      <c r="F4" s="1"/>
      <c r="G4" s="1"/>
    </row>
    <row r="5" spans="1:9" ht="15" thickBot="1" x14ac:dyDescent="0.35">
      <c r="A5" s="32" t="s">
        <v>35</v>
      </c>
      <c r="B5" s="22"/>
      <c r="C5" s="20"/>
      <c r="D5" s="20"/>
      <c r="E5" s="20"/>
      <c r="F5" s="21"/>
    </row>
    <row r="6" spans="1:9" ht="21" x14ac:dyDescent="0.4">
      <c r="A6" s="39" t="s">
        <v>6</v>
      </c>
      <c r="B6" s="51"/>
      <c r="C6" s="52" t="s">
        <v>5</v>
      </c>
      <c r="D6" s="52"/>
      <c r="E6" s="52" t="s">
        <v>36</v>
      </c>
      <c r="F6" s="53" t="s">
        <v>38</v>
      </c>
    </row>
    <row r="7" spans="1:9" ht="15.6" x14ac:dyDescent="0.3">
      <c r="A7" s="6"/>
      <c r="B7" s="55" t="s">
        <v>37</v>
      </c>
      <c r="C7" s="33">
        <f>0.5*2*4.33</f>
        <v>4.33</v>
      </c>
      <c r="D7" s="34"/>
      <c r="E7" s="34">
        <v>20</v>
      </c>
      <c r="F7" s="35" t="s">
        <v>170</v>
      </c>
    </row>
    <row r="8" spans="1:9" ht="15.6" x14ac:dyDescent="0.3">
      <c r="A8" s="6"/>
      <c r="B8" s="55" t="s">
        <v>7</v>
      </c>
      <c r="C8" s="33">
        <f>25/60*2*4*4.33</f>
        <v>14.433333333333334</v>
      </c>
      <c r="D8" s="34"/>
      <c r="E8" s="34">
        <v>60</v>
      </c>
      <c r="F8" s="35" t="s">
        <v>171</v>
      </c>
    </row>
    <row r="9" spans="1:9" ht="15.6" x14ac:dyDescent="0.3">
      <c r="A9" s="6"/>
      <c r="B9" s="55" t="s">
        <v>8</v>
      </c>
      <c r="C9" s="33">
        <v>0</v>
      </c>
      <c r="D9" s="34"/>
      <c r="E9" s="34">
        <v>0</v>
      </c>
      <c r="F9" s="35"/>
    </row>
    <row r="10" spans="1:9" ht="15.6" x14ac:dyDescent="0.3">
      <c r="A10" s="6"/>
      <c r="B10" s="55" t="s">
        <v>9</v>
      </c>
      <c r="C10" s="33">
        <v>0</v>
      </c>
      <c r="D10" s="34"/>
      <c r="E10" s="34">
        <v>0</v>
      </c>
      <c r="F10" s="35"/>
    </row>
    <row r="11" spans="1:9" ht="28.8" x14ac:dyDescent="0.3">
      <c r="A11" s="6"/>
      <c r="B11" s="55" t="s">
        <v>10</v>
      </c>
      <c r="C11" s="33">
        <v>0</v>
      </c>
      <c r="D11" s="34"/>
      <c r="E11" s="34">
        <f>40/30000*300*4.33</f>
        <v>1.732</v>
      </c>
      <c r="F11" s="35" t="s">
        <v>39</v>
      </c>
    </row>
    <row r="12" spans="1:9" ht="29.4" thickBot="1" x14ac:dyDescent="0.35">
      <c r="A12" s="3"/>
      <c r="B12" s="56" t="s">
        <v>11</v>
      </c>
      <c r="C12" s="36">
        <f>10*4*2/60*4.33</f>
        <v>5.7733333333333334</v>
      </c>
      <c r="D12" s="37"/>
      <c r="E12" s="37">
        <v>0</v>
      </c>
      <c r="F12" s="38" t="s">
        <v>40</v>
      </c>
    </row>
    <row r="13" spans="1:9" ht="15" thickBot="1" x14ac:dyDescent="0.35">
      <c r="A13" s="6"/>
      <c r="B13" s="23"/>
      <c r="C13" s="8"/>
      <c r="D13" s="1"/>
      <c r="E13" s="1"/>
      <c r="F13" s="7"/>
    </row>
    <row r="14" spans="1:9" ht="21" x14ac:dyDescent="0.4">
      <c r="A14" s="39" t="s">
        <v>12</v>
      </c>
      <c r="B14" s="22"/>
      <c r="C14" s="20" t="s">
        <v>5</v>
      </c>
      <c r="D14" s="20"/>
      <c r="E14" s="20" t="s">
        <v>36</v>
      </c>
      <c r="F14" s="21" t="s">
        <v>38</v>
      </c>
    </row>
    <row r="15" spans="1:9" ht="28.8" x14ac:dyDescent="0.3">
      <c r="A15" s="6"/>
      <c r="B15" s="55" t="s">
        <v>41</v>
      </c>
      <c r="C15" s="33">
        <f>0.25*5*4.33</f>
        <v>5.4124999999999996</v>
      </c>
      <c r="D15" s="34"/>
      <c r="E15" s="34">
        <f>200/4</f>
        <v>50</v>
      </c>
      <c r="F15" s="35" t="s">
        <v>42</v>
      </c>
    </row>
    <row r="16" spans="1:9" ht="31.2" x14ac:dyDescent="0.3">
      <c r="A16" s="6"/>
      <c r="B16" s="55" t="s">
        <v>14</v>
      </c>
      <c r="C16" s="33">
        <v>0</v>
      </c>
      <c r="D16" s="34"/>
      <c r="E16" s="34">
        <v>0</v>
      </c>
      <c r="F16" s="41"/>
    </row>
    <row r="17" spans="1:6" ht="31.8" thickBot="1" x14ac:dyDescent="0.35">
      <c r="A17" s="3"/>
      <c r="B17" s="56" t="s">
        <v>13</v>
      </c>
      <c r="C17" s="36">
        <v>0</v>
      </c>
      <c r="D17" s="37"/>
      <c r="E17" s="37">
        <f>80/6</f>
        <v>13.333333333333334</v>
      </c>
      <c r="F17" s="42" t="s">
        <v>43</v>
      </c>
    </row>
    <row r="18" spans="1:6" ht="15" thickBot="1" x14ac:dyDescent="0.35">
      <c r="A18" s="6"/>
      <c r="B18" s="23"/>
      <c r="C18" s="8"/>
      <c r="D18" s="1"/>
      <c r="E18" s="1"/>
      <c r="F18" s="7"/>
    </row>
    <row r="19" spans="1:6" ht="21" x14ac:dyDescent="0.4">
      <c r="A19" s="40" t="s">
        <v>15</v>
      </c>
      <c r="B19" s="22"/>
      <c r="C19" s="20" t="s">
        <v>5</v>
      </c>
      <c r="D19" s="20"/>
      <c r="E19" s="20" t="s">
        <v>36</v>
      </c>
      <c r="F19" s="21" t="s">
        <v>38</v>
      </c>
    </row>
    <row r="20" spans="1:6" ht="15.6" x14ac:dyDescent="0.3">
      <c r="A20" s="43"/>
      <c r="B20" s="55" t="s">
        <v>16</v>
      </c>
      <c r="C20" s="44">
        <v>0</v>
      </c>
      <c r="D20" s="45"/>
      <c r="E20" s="45">
        <v>0</v>
      </c>
      <c r="F20" s="46"/>
    </row>
    <row r="21" spans="1:6" ht="31.2" x14ac:dyDescent="0.3">
      <c r="A21" s="43"/>
      <c r="B21" s="55" t="s">
        <v>44</v>
      </c>
      <c r="C21" s="44">
        <f>0.5*5*4.33</f>
        <v>10.824999999999999</v>
      </c>
      <c r="D21" s="45"/>
      <c r="E21" s="45">
        <f>5*5*4.33</f>
        <v>108.25</v>
      </c>
      <c r="F21" s="46" t="s">
        <v>45</v>
      </c>
    </row>
    <row r="22" spans="1:6" ht="31.2" x14ac:dyDescent="0.3">
      <c r="A22" s="43"/>
      <c r="B22" s="55" t="s">
        <v>46</v>
      </c>
      <c r="C22" s="44">
        <v>0</v>
      </c>
      <c r="D22" s="45"/>
      <c r="E22" s="45">
        <v>0</v>
      </c>
      <c r="F22" s="46"/>
    </row>
    <row r="23" spans="1:6" ht="31.8" thickBot="1" x14ac:dyDescent="0.35">
      <c r="A23" s="47"/>
      <c r="B23" s="56" t="s">
        <v>17</v>
      </c>
      <c r="C23" s="48">
        <v>0</v>
      </c>
      <c r="D23" s="49"/>
      <c r="E23" s="48">
        <f>30*4.33</f>
        <v>129.9</v>
      </c>
      <c r="F23" s="50" t="s">
        <v>47</v>
      </c>
    </row>
    <row r="24" spans="1:6" ht="15" thickBot="1" x14ac:dyDescent="0.35">
      <c r="A24" s="6"/>
      <c r="B24" s="23"/>
      <c r="C24" s="8"/>
      <c r="D24" s="1"/>
      <c r="E24" s="1"/>
      <c r="F24" s="7"/>
    </row>
    <row r="25" spans="1:6" ht="42" x14ac:dyDescent="0.4">
      <c r="A25" s="40" t="s">
        <v>20</v>
      </c>
      <c r="B25" s="51"/>
      <c r="C25" s="52" t="s">
        <v>5</v>
      </c>
      <c r="D25" s="52"/>
      <c r="E25" s="52" t="s">
        <v>36</v>
      </c>
      <c r="F25" s="53" t="s">
        <v>38</v>
      </c>
    </row>
    <row r="26" spans="1:6" ht="31.2" x14ac:dyDescent="0.3">
      <c r="A26" s="6"/>
      <c r="B26" s="55" t="s">
        <v>18</v>
      </c>
      <c r="C26" s="33">
        <f>1*5*4.33</f>
        <v>21.65</v>
      </c>
      <c r="D26" s="34"/>
      <c r="E26" s="34">
        <v>0</v>
      </c>
      <c r="F26" s="35" t="s">
        <v>48</v>
      </c>
    </row>
    <row r="27" spans="1:6" ht="31.8" thickBot="1" x14ac:dyDescent="0.35">
      <c r="A27" s="3"/>
      <c r="B27" s="56" t="s">
        <v>19</v>
      </c>
      <c r="C27" s="36">
        <v>0</v>
      </c>
      <c r="D27" s="37"/>
      <c r="E27" s="37">
        <v>0</v>
      </c>
      <c r="F27" s="42"/>
    </row>
    <row r="28" spans="1:6" ht="15" thickBot="1" x14ac:dyDescent="0.35">
      <c r="A28" s="6"/>
      <c r="B28" s="23"/>
      <c r="C28" s="8"/>
      <c r="D28" s="1"/>
      <c r="E28" s="1"/>
      <c r="F28" s="7"/>
    </row>
    <row r="29" spans="1:6" ht="21" x14ac:dyDescent="0.4">
      <c r="A29" s="39" t="s">
        <v>21</v>
      </c>
      <c r="B29" s="22"/>
      <c r="C29" s="20" t="s">
        <v>5</v>
      </c>
      <c r="D29" s="20"/>
      <c r="E29" s="20" t="s">
        <v>36</v>
      </c>
      <c r="F29" s="21" t="s">
        <v>38</v>
      </c>
    </row>
    <row r="30" spans="1:6" ht="15.6" x14ac:dyDescent="0.3">
      <c r="A30" s="6"/>
      <c r="B30" s="55" t="s">
        <v>49</v>
      </c>
      <c r="C30" s="33">
        <v>0</v>
      </c>
      <c r="D30" s="34"/>
      <c r="E30" s="34">
        <v>0</v>
      </c>
      <c r="F30" s="41"/>
    </row>
    <row r="31" spans="1:6" ht="15.6" x14ac:dyDescent="0.3">
      <c r="A31" s="6"/>
      <c r="B31" s="55" t="s">
        <v>22</v>
      </c>
      <c r="C31" s="33">
        <f>3*4.33</f>
        <v>12.99</v>
      </c>
      <c r="D31" s="34"/>
      <c r="E31" s="34">
        <f>11.5*4.33</f>
        <v>49.795000000000002</v>
      </c>
      <c r="F31" s="41" t="s">
        <v>172</v>
      </c>
    </row>
    <row r="32" spans="1:6" ht="31.8" thickBot="1" x14ac:dyDescent="0.35">
      <c r="A32" s="3"/>
      <c r="B32" s="56" t="s">
        <v>23</v>
      </c>
      <c r="C32" s="36">
        <v>0</v>
      </c>
      <c r="D32" s="37"/>
      <c r="E32" s="37">
        <v>0</v>
      </c>
      <c r="F32" s="42"/>
    </row>
    <row r="33" spans="1:7" ht="15" thickBot="1" x14ac:dyDescent="0.35">
      <c r="A33" s="6"/>
      <c r="B33" s="23"/>
      <c r="C33" s="8"/>
      <c r="D33" s="1"/>
      <c r="E33" s="1"/>
      <c r="F33" s="7"/>
    </row>
    <row r="34" spans="1:7" ht="21" x14ac:dyDescent="0.4">
      <c r="A34" s="39" t="s">
        <v>24</v>
      </c>
      <c r="B34" s="22"/>
      <c r="C34" s="20" t="s">
        <v>5</v>
      </c>
      <c r="D34" s="20"/>
      <c r="E34" s="20" t="s">
        <v>36</v>
      </c>
      <c r="F34" s="21" t="s">
        <v>38</v>
      </c>
    </row>
    <row r="35" spans="1:7" ht="31.8" thickBot="1" x14ac:dyDescent="0.35">
      <c r="A35" s="3"/>
      <c r="B35" s="56" t="s">
        <v>25</v>
      </c>
      <c r="C35" s="36">
        <v>0</v>
      </c>
      <c r="D35" s="37"/>
      <c r="E35" s="37">
        <f>1500/12</f>
        <v>125</v>
      </c>
      <c r="F35" s="42" t="s">
        <v>53</v>
      </c>
    </row>
    <row r="36" spans="1:7" ht="15" thickBot="1" x14ac:dyDescent="0.35">
      <c r="A36" s="6"/>
      <c r="B36" s="23"/>
      <c r="C36" s="8"/>
      <c r="D36" s="1"/>
      <c r="E36" s="1"/>
      <c r="F36" s="7"/>
    </row>
    <row r="37" spans="1:7" ht="42" x14ac:dyDescent="0.4">
      <c r="A37" s="40" t="s">
        <v>26</v>
      </c>
      <c r="B37" s="22"/>
      <c r="C37" s="20" t="s">
        <v>5</v>
      </c>
      <c r="D37" s="20"/>
      <c r="E37" s="20" t="s">
        <v>36</v>
      </c>
      <c r="F37" s="21" t="s">
        <v>38</v>
      </c>
    </row>
    <row r="38" spans="1:7" ht="15.6" x14ac:dyDescent="0.3">
      <c r="A38" s="6"/>
      <c r="B38" s="55" t="s">
        <v>27</v>
      </c>
      <c r="C38" s="33">
        <v>0</v>
      </c>
      <c r="D38" s="34"/>
      <c r="E38" s="34">
        <v>0</v>
      </c>
      <c r="F38" s="7"/>
    </row>
    <row r="39" spans="1:7" ht="31.2" x14ac:dyDescent="0.3">
      <c r="A39" s="6"/>
      <c r="B39" s="55" t="s">
        <v>28</v>
      </c>
      <c r="C39" s="33">
        <v>0</v>
      </c>
      <c r="D39" s="34"/>
      <c r="E39" s="34">
        <v>0</v>
      </c>
      <c r="F39" s="7"/>
    </row>
    <row r="40" spans="1:7" ht="16.2" thickBot="1" x14ac:dyDescent="0.35">
      <c r="A40" s="3"/>
      <c r="B40" s="56" t="s">
        <v>29</v>
      </c>
      <c r="C40" s="36">
        <v>0</v>
      </c>
      <c r="D40" s="37"/>
      <c r="E40" s="37">
        <v>0</v>
      </c>
      <c r="F40" s="5"/>
    </row>
    <row r="41" spans="1:7" x14ac:dyDescent="0.3">
      <c r="A41" s="1"/>
      <c r="B41" s="23"/>
      <c r="C41" s="8"/>
      <c r="D41" s="1"/>
      <c r="E41" s="1"/>
      <c r="F41" s="1"/>
    </row>
    <row r="42" spans="1:7" ht="15" thickBot="1" x14ac:dyDescent="0.35">
      <c r="B42" s="23"/>
      <c r="C42" s="8"/>
      <c r="D42" s="1"/>
      <c r="E42" s="1"/>
      <c r="F42" s="1"/>
    </row>
    <row r="43" spans="1:7" x14ac:dyDescent="0.3">
      <c r="B43" s="57"/>
      <c r="C43" s="20" t="s">
        <v>5</v>
      </c>
      <c r="D43" s="20"/>
      <c r="E43" s="20" t="s">
        <v>32</v>
      </c>
      <c r="F43" s="21" t="s">
        <v>52</v>
      </c>
    </row>
    <row r="44" spans="1:7" ht="15.6" x14ac:dyDescent="0.3">
      <c r="B44" s="59" t="s">
        <v>50</v>
      </c>
      <c r="C44" s="90">
        <f>SUM(C7:C40)</f>
        <v>75.414166666666674</v>
      </c>
      <c r="D44" s="58"/>
      <c r="E44" s="58">
        <f>-SUM(E7:E40)</f>
        <v>-558.01033333333339</v>
      </c>
      <c r="F44" s="28"/>
    </row>
    <row r="45" spans="1:7" ht="18.600000000000001" thickBot="1" x14ac:dyDescent="0.4">
      <c r="B45" s="60" t="s">
        <v>51</v>
      </c>
      <c r="C45" s="91">
        <f>C44+C3</f>
        <v>248.61416666666668</v>
      </c>
      <c r="D45" s="29"/>
      <c r="E45" s="29">
        <f>E44+E3</f>
        <v>1441.9896666666666</v>
      </c>
      <c r="F45" s="61">
        <f>E45/C45</f>
        <v>5.8001106131656481</v>
      </c>
    </row>
    <row r="47" spans="1:7" x14ac:dyDescent="0.3">
      <c r="G47" s="15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F467"/>
  <sheetViews>
    <sheetView workbookViewId="0">
      <pane ySplit="1" topLeftCell="A204" activePane="bottomLeft" state="frozen"/>
      <selection activeCell="A16" sqref="A16"/>
      <selection pane="bottomLeft" activeCell="A213" sqref="A213:XFD214"/>
    </sheetView>
  </sheetViews>
  <sheetFormatPr baseColWidth="10" defaultColWidth="11.5546875" defaultRowHeight="14.4" x14ac:dyDescent="0.3"/>
  <cols>
    <col min="1" max="1" width="14.6640625" bestFit="1" customWidth="1"/>
    <col min="2" max="2" width="26" bestFit="1" customWidth="1"/>
    <col min="3" max="3" width="26.6640625" bestFit="1" customWidth="1"/>
    <col min="4" max="4" width="17.6640625" bestFit="1" customWidth="1"/>
    <col min="5" max="5" width="21.88671875" bestFit="1" customWidth="1"/>
    <col min="6" max="6" width="14.88671875" bestFit="1" customWidth="1"/>
    <col min="9" max="9" width="24.109375" bestFit="1" customWidth="1"/>
    <col min="10" max="10" width="13.44140625" customWidth="1"/>
  </cols>
  <sheetData>
    <row r="1" spans="1:6" ht="18" x14ac:dyDescent="0.35">
      <c r="A1" s="62" t="s">
        <v>58</v>
      </c>
      <c r="B1" s="62" t="s">
        <v>59</v>
      </c>
      <c r="C1" s="62" t="s">
        <v>54</v>
      </c>
      <c r="D1" s="62" t="s">
        <v>55</v>
      </c>
      <c r="E1" s="62" t="s">
        <v>56</v>
      </c>
      <c r="F1" s="63" t="s">
        <v>57</v>
      </c>
    </row>
    <row r="2" spans="1:6" x14ac:dyDescent="0.3">
      <c r="A2" s="10">
        <v>43709</v>
      </c>
      <c r="B2" s="11" t="s">
        <v>63</v>
      </c>
      <c r="C2" s="11" t="s">
        <v>60</v>
      </c>
      <c r="D2" s="11" t="s">
        <v>61</v>
      </c>
      <c r="E2" s="11" t="s">
        <v>62</v>
      </c>
      <c r="F2" s="11">
        <v>2000</v>
      </c>
    </row>
    <row r="3" spans="1:6" x14ac:dyDescent="0.3">
      <c r="A3" s="10">
        <v>43711</v>
      </c>
      <c r="B3" s="11" t="s">
        <v>64</v>
      </c>
      <c r="C3" s="11" t="s">
        <v>65</v>
      </c>
      <c r="D3" s="11" t="s">
        <v>66</v>
      </c>
      <c r="E3" s="11" t="s">
        <v>67</v>
      </c>
      <c r="F3" s="11">
        <v>650</v>
      </c>
    </row>
    <row r="4" spans="1:6" x14ac:dyDescent="0.3">
      <c r="A4" s="10">
        <v>43712</v>
      </c>
      <c r="B4" s="11" t="s">
        <v>68</v>
      </c>
      <c r="C4" s="11" t="s">
        <v>65</v>
      </c>
      <c r="D4" s="11" t="s">
        <v>69</v>
      </c>
      <c r="E4" s="11" t="s">
        <v>70</v>
      </c>
      <c r="F4" s="11">
        <v>90</v>
      </c>
    </row>
    <row r="5" spans="1:6" x14ac:dyDescent="0.3">
      <c r="A5" s="10">
        <v>43713</v>
      </c>
      <c r="B5" s="11" t="s">
        <v>71</v>
      </c>
      <c r="C5" s="11" t="s">
        <v>65</v>
      </c>
      <c r="D5" s="11" t="s">
        <v>69</v>
      </c>
      <c r="E5" s="11" t="s">
        <v>72</v>
      </c>
      <c r="F5" s="11">
        <v>35</v>
      </c>
    </row>
    <row r="6" spans="1:6" x14ac:dyDescent="0.3">
      <c r="A6" s="10">
        <v>43713</v>
      </c>
      <c r="B6" s="11" t="s">
        <v>73</v>
      </c>
      <c r="C6" s="11" t="s">
        <v>65</v>
      </c>
      <c r="D6" s="11" t="s">
        <v>74</v>
      </c>
      <c r="E6" s="11" t="s">
        <v>1</v>
      </c>
      <c r="F6" s="11">
        <v>50</v>
      </c>
    </row>
    <row r="7" spans="1:6" x14ac:dyDescent="0.3">
      <c r="A7" s="10">
        <v>43716</v>
      </c>
      <c r="B7" s="11" t="s">
        <v>75</v>
      </c>
      <c r="C7" s="11" t="s">
        <v>65</v>
      </c>
      <c r="D7" s="11" t="s">
        <v>69</v>
      </c>
      <c r="E7" s="11" t="s">
        <v>72</v>
      </c>
      <c r="F7" s="11">
        <v>15</v>
      </c>
    </row>
    <row r="8" spans="1:6" x14ac:dyDescent="0.3">
      <c r="A8" s="10">
        <v>43717</v>
      </c>
      <c r="B8" s="11" t="s">
        <v>94</v>
      </c>
      <c r="C8" s="11" t="s">
        <v>65</v>
      </c>
      <c r="D8" s="11" t="s">
        <v>80</v>
      </c>
      <c r="E8" s="11" t="s">
        <v>95</v>
      </c>
      <c r="F8" s="11">
        <v>60</v>
      </c>
    </row>
    <row r="9" spans="1:6" x14ac:dyDescent="0.3">
      <c r="A9" s="10">
        <v>43717</v>
      </c>
      <c r="B9" s="11" t="s">
        <v>75</v>
      </c>
      <c r="C9" s="11" t="s">
        <v>65</v>
      </c>
      <c r="D9" s="11" t="s">
        <v>69</v>
      </c>
      <c r="E9" s="11" t="s">
        <v>72</v>
      </c>
      <c r="F9" s="11">
        <v>15</v>
      </c>
    </row>
    <row r="10" spans="1:6" x14ac:dyDescent="0.3">
      <c r="A10" s="10">
        <v>43720</v>
      </c>
      <c r="B10" s="11" t="s">
        <v>68</v>
      </c>
      <c r="C10" s="11" t="s">
        <v>65</v>
      </c>
      <c r="D10" s="11" t="s">
        <v>69</v>
      </c>
      <c r="E10" s="11" t="s">
        <v>70</v>
      </c>
      <c r="F10" s="11">
        <v>100</v>
      </c>
    </row>
    <row r="11" spans="1:6" x14ac:dyDescent="0.3">
      <c r="A11" s="10">
        <v>43723</v>
      </c>
      <c r="B11" s="11" t="s">
        <v>76</v>
      </c>
      <c r="C11" s="11" t="s">
        <v>65</v>
      </c>
      <c r="D11" s="11" t="s">
        <v>77</v>
      </c>
      <c r="E11" s="11" t="s">
        <v>78</v>
      </c>
      <c r="F11" s="11">
        <v>130</v>
      </c>
    </row>
    <row r="12" spans="1:6" x14ac:dyDescent="0.3">
      <c r="A12" s="10">
        <v>43726</v>
      </c>
      <c r="B12" s="11" t="s">
        <v>79</v>
      </c>
      <c r="C12" s="11" t="s">
        <v>65</v>
      </c>
      <c r="D12" s="11" t="s">
        <v>80</v>
      </c>
      <c r="E12" s="11" t="s">
        <v>81</v>
      </c>
      <c r="F12" s="11">
        <v>300</v>
      </c>
    </row>
    <row r="13" spans="1:6" x14ac:dyDescent="0.3">
      <c r="A13" s="10">
        <v>43727</v>
      </c>
      <c r="B13" s="11" t="s">
        <v>75</v>
      </c>
      <c r="C13" s="11" t="s">
        <v>65</v>
      </c>
      <c r="D13" s="11" t="s">
        <v>69</v>
      </c>
      <c r="E13" s="11" t="s">
        <v>72</v>
      </c>
      <c r="F13" s="11">
        <v>15</v>
      </c>
    </row>
    <row r="14" spans="1:6" x14ac:dyDescent="0.3">
      <c r="A14" s="10">
        <v>43728</v>
      </c>
      <c r="B14" s="11" t="s">
        <v>75</v>
      </c>
      <c r="C14" s="11" t="s">
        <v>65</v>
      </c>
      <c r="D14" s="11" t="s">
        <v>69</v>
      </c>
      <c r="E14" s="11" t="s">
        <v>72</v>
      </c>
      <c r="F14" s="11">
        <v>15</v>
      </c>
    </row>
    <row r="15" spans="1:6" x14ac:dyDescent="0.3">
      <c r="A15" s="10">
        <v>43728</v>
      </c>
      <c r="B15" s="11" t="s">
        <v>68</v>
      </c>
      <c r="C15" s="11" t="s">
        <v>65</v>
      </c>
      <c r="D15" s="11" t="s">
        <v>69</v>
      </c>
      <c r="E15" s="11" t="s">
        <v>70</v>
      </c>
      <c r="F15" s="11">
        <v>125</v>
      </c>
    </row>
    <row r="16" spans="1:6" x14ac:dyDescent="0.3">
      <c r="A16" s="10">
        <v>43730</v>
      </c>
      <c r="B16" s="11" t="s">
        <v>73</v>
      </c>
      <c r="C16" s="11" t="s">
        <v>65</v>
      </c>
      <c r="D16" s="11" t="s">
        <v>74</v>
      </c>
      <c r="E16" s="11" t="s">
        <v>1</v>
      </c>
      <c r="F16" s="11">
        <v>65</v>
      </c>
    </row>
    <row r="17" spans="1:6" x14ac:dyDescent="0.3">
      <c r="A17" s="10">
        <v>43734</v>
      </c>
      <c r="B17" s="11" t="s">
        <v>75</v>
      </c>
      <c r="C17" s="11" t="s">
        <v>65</v>
      </c>
      <c r="D17" s="11" t="s">
        <v>69</v>
      </c>
      <c r="E17" s="11" t="s">
        <v>72</v>
      </c>
      <c r="F17" s="11">
        <v>15</v>
      </c>
    </row>
    <row r="18" spans="1:6" x14ac:dyDescent="0.3">
      <c r="A18" s="10">
        <v>43735</v>
      </c>
      <c r="B18" s="11" t="s">
        <v>75</v>
      </c>
      <c r="C18" s="11" t="s">
        <v>65</v>
      </c>
      <c r="D18" s="11" t="s">
        <v>69</v>
      </c>
      <c r="E18" s="11" t="s">
        <v>72</v>
      </c>
      <c r="F18" s="11">
        <v>15</v>
      </c>
    </row>
    <row r="19" spans="1:6" x14ac:dyDescent="0.3">
      <c r="A19" s="10">
        <v>43736</v>
      </c>
      <c r="B19" s="11" t="s">
        <v>82</v>
      </c>
      <c r="C19" s="11" t="s">
        <v>65</v>
      </c>
      <c r="D19" s="11" t="s">
        <v>83</v>
      </c>
      <c r="E19" s="11" t="s">
        <v>84</v>
      </c>
      <c r="F19" s="11">
        <v>87</v>
      </c>
    </row>
    <row r="20" spans="1:6" x14ac:dyDescent="0.3">
      <c r="A20" s="10">
        <v>43737</v>
      </c>
      <c r="B20" s="11" t="s">
        <v>106</v>
      </c>
      <c r="C20" s="11" t="s">
        <v>65</v>
      </c>
      <c r="D20" s="11" t="s">
        <v>83</v>
      </c>
      <c r="E20" s="11" t="s">
        <v>86</v>
      </c>
      <c r="F20" s="11">
        <v>110</v>
      </c>
    </row>
    <row r="21" spans="1:6" x14ac:dyDescent="0.3">
      <c r="A21" s="10">
        <v>43737</v>
      </c>
      <c r="B21" s="11" t="s">
        <v>87</v>
      </c>
      <c r="C21" s="11" t="s">
        <v>65</v>
      </c>
      <c r="D21" s="11" t="s">
        <v>83</v>
      </c>
      <c r="E21" s="11" t="s">
        <v>2</v>
      </c>
      <c r="F21" s="11">
        <v>77</v>
      </c>
    </row>
    <row r="22" spans="1:6" x14ac:dyDescent="0.3">
      <c r="A22" s="10">
        <v>43739</v>
      </c>
      <c r="B22" s="11" t="s">
        <v>63</v>
      </c>
      <c r="C22" s="11" t="s">
        <v>60</v>
      </c>
      <c r="D22" s="11" t="s">
        <v>61</v>
      </c>
      <c r="E22" s="11" t="s">
        <v>62</v>
      </c>
      <c r="F22" s="11">
        <v>2100</v>
      </c>
    </row>
    <row r="23" spans="1:6" x14ac:dyDescent="0.3">
      <c r="A23" s="10">
        <v>43741</v>
      </c>
      <c r="B23" s="11" t="s">
        <v>64</v>
      </c>
      <c r="C23" s="11" t="s">
        <v>65</v>
      </c>
      <c r="D23" s="11" t="s">
        <v>66</v>
      </c>
      <c r="E23" s="11" t="s">
        <v>67</v>
      </c>
      <c r="F23" s="11">
        <v>500</v>
      </c>
    </row>
    <row r="24" spans="1:6" x14ac:dyDescent="0.3">
      <c r="A24" s="10">
        <v>43742</v>
      </c>
      <c r="B24" s="11" t="s">
        <v>105</v>
      </c>
      <c r="C24" s="11" t="s">
        <v>65</v>
      </c>
      <c r="D24" s="11" t="s">
        <v>69</v>
      </c>
      <c r="E24" s="11" t="s">
        <v>70</v>
      </c>
      <c r="F24" s="11">
        <v>70</v>
      </c>
    </row>
    <row r="25" spans="1:6" x14ac:dyDescent="0.3">
      <c r="A25" s="10">
        <v>43743</v>
      </c>
      <c r="B25" s="11" t="s">
        <v>71</v>
      </c>
      <c r="C25" s="11" t="s">
        <v>65</v>
      </c>
      <c r="D25" s="11" t="s">
        <v>69</v>
      </c>
      <c r="E25" s="11" t="s">
        <v>72</v>
      </c>
      <c r="F25" s="11">
        <v>35</v>
      </c>
    </row>
    <row r="26" spans="1:6" x14ac:dyDescent="0.3">
      <c r="A26" s="10">
        <v>43743</v>
      </c>
      <c r="B26" s="11" t="s">
        <v>73</v>
      </c>
      <c r="C26" s="11" t="s">
        <v>65</v>
      </c>
      <c r="D26" s="11" t="s">
        <v>74</v>
      </c>
      <c r="E26" s="11" t="s">
        <v>1</v>
      </c>
      <c r="F26" s="11">
        <v>30</v>
      </c>
    </row>
    <row r="27" spans="1:6" x14ac:dyDescent="0.3">
      <c r="A27" s="10">
        <v>43746</v>
      </c>
      <c r="B27" s="11" t="s">
        <v>75</v>
      </c>
      <c r="C27" s="11" t="s">
        <v>65</v>
      </c>
      <c r="D27" s="11" t="s">
        <v>69</v>
      </c>
      <c r="E27" s="11" t="s">
        <v>72</v>
      </c>
      <c r="F27" s="11">
        <v>15</v>
      </c>
    </row>
    <row r="28" spans="1:6" x14ac:dyDescent="0.3">
      <c r="A28" s="10">
        <v>43748</v>
      </c>
      <c r="B28" s="11" t="s">
        <v>94</v>
      </c>
      <c r="C28" s="11" t="s">
        <v>65</v>
      </c>
      <c r="D28" s="11" t="s">
        <v>80</v>
      </c>
      <c r="E28" s="11" t="s">
        <v>95</v>
      </c>
      <c r="F28" s="11">
        <v>100</v>
      </c>
    </row>
    <row r="29" spans="1:6" x14ac:dyDescent="0.3">
      <c r="A29" s="10">
        <v>43750</v>
      </c>
      <c r="B29" s="11" t="s">
        <v>68</v>
      </c>
      <c r="C29" s="11" t="s">
        <v>65</v>
      </c>
      <c r="D29" s="11" t="s">
        <v>69</v>
      </c>
      <c r="E29" s="11" t="s">
        <v>70</v>
      </c>
      <c r="F29" s="11">
        <v>80</v>
      </c>
    </row>
    <row r="30" spans="1:6" x14ac:dyDescent="0.3">
      <c r="A30" s="10">
        <v>43753</v>
      </c>
      <c r="B30" s="11" t="s">
        <v>76</v>
      </c>
      <c r="C30" s="11" t="s">
        <v>65</v>
      </c>
      <c r="D30" s="11" t="s">
        <v>77</v>
      </c>
      <c r="E30" s="11" t="s">
        <v>78</v>
      </c>
      <c r="F30" s="11">
        <v>130</v>
      </c>
    </row>
    <row r="31" spans="1:6" x14ac:dyDescent="0.3">
      <c r="A31" s="10">
        <v>43757</v>
      </c>
      <c r="B31" s="11" t="s">
        <v>75</v>
      </c>
      <c r="C31" s="11" t="s">
        <v>65</v>
      </c>
      <c r="D31" s="11" t="s">
        <v>69</v>
      </c>
      <c r="E31" s="11" t="s">
        <v>72</v>
      </c>
      <c r="F31" s="11">
        <v>15</v>
      </c>
    </row>
    <row r="32" spans="1:6" x14ac:dyDescent="0.3">
      <c r="A32" s="10">
        <v>43758</v>
      </c>
      <c r="B32" s="11" t="s">
        <v>68</v>
      </c>
      <c r="C32" s="11" t="s">
        <v>65</v>
      </c>
      <c r="D32" s="11" t="s">
        <v>69</v>
      </c>
      <c r="E32" s="11" t="s">
        <v>70</v>
      </c>
      <c r="F32" s="11">
        <v>100</v>
      </c>
    </row>
    <row r="33" spans="1:6" x14ac:dyDescent="0.3">
      <c r="A33" s="10">
        <v>43764</v>
      </c>
      <c r="B33" s="11" t="s">
        <v>75</v>
      </c>
      <c r="C33" s="11" t="s">
        <v>65</v>
      </c>
      <c r="D33" s="11" t="s">
        <v>69</v>
      </c>
      <c r="E33" s="11" t="s">
        <v>72</v>
      </c>
      <c r="F33" s="11">
        <v>15</v>
      </c>
    </row>
    <row r="34" spans="1:6" x14ac:dyDescent="0.3">
      <c r="A34" s="10">
        <v>43766</v>
      </c>
      <c r="B34" s="11" t="s">
        <v>82</v>
      </c>
      <c r="C34" s="11" t="s">
        <v>65</v>
      </c>
      <c r="D34" s="11" t="s">
        <v>83</v>
      </c>
      <c r="E34" s="11" t="s">
        <v>84</v>
      </c>
      <c r="F34" s="11">
        <v>87</v>
      </c>
    </row>
    <row r="35" spans="1:6" x14ac:dyDescent="0.3">
      <c r="A35" s="10">
        <v>43767</v>
      </c>
      <c r="B35" s="11" t="s">
        <v>85</v>
      </c>
      <c r="C35" s="11" t="s">
        <v>65</v>
      </c>
      <c r="D35" s="11" t="s">
        <v>83</v>
      </c>
      <c r="E35" s="11" t="s">
        <v>86</v>
      </c>
      <c r="F35" s="11">
        <v>50</v>
      </c>
    </row>
    <row r="36" spans="1:6" x14ac:dyDescent="0.3">
      <c r="A36" s="10">
        <v>43767</v>
      </c>
      <c r="B36" s="11" t="s">
        <v>87</v>
      </c>
      <c r="C36" s="11" t="s">
        <v>65</v>
      </c>
      <c r="D36" s="11" t="s">
        <v>83</v>
      </c>
      <c r="E36" s="11" t="s">
        <v>2</v>
      </c>
      <c r="F36" s="11">
        <v>77</v>
      </c>
    </row>
    <row r="37" spans="1:6" x14ac:dyDescent="0.3">
      <c r="A37" s="10">
        <v>43769</v>
      </c>
      <c r="B37" s="79" t="s">
        <v>143</v>
      </c>
      <c r="C37" s="11" t="s">
        <v>90</v>
      </c>
      <c r="D37" s="9" t="s">
        <v>145</v>
      </c>
      <c r="E37" s="9" t="s">
        <v>145</v>
      </c>
      <c r="F37" s="11">
        <v>5</v>
      </c>
    </row>
    <row r="38" spans="1:6" x14ac:dyDescent="0.3">
      <c r="A38" s="10">
        <v>43769</v>
      </c>
      <c r="B38" s="80" t="s">
        <v>144</v>
      </c>
      <c r="C38" s="11" t="s">
        <v>90</v>
      </c>
      <c r="D38" s="9" t="s">
        <v>146</v>
      </c>
      <c r="E38" s="9" t="s">
        <v>146</v>
      </c>
      <c r="F38" s="11">
        <v>1.3266666666666667</v>
      </c>
    </row>
    <row r="39" spans="1:6" x14ac:dyDescent="0.3">
      <c r="A39" s="10">
        <v>43799</v>
      </c>
      <c r="B39" s="11" t="s">
        <v>63</v>
      </c>
      <c r="C39" s="11" t="s">
        <v>60</v>
      </c>
      <c r="D39" s="11" t="s">
        <v>61</v>
      </c>
      <c r="E39" s="11" t="s">
        <v>62</v>
      </c>
      <c r="F39" s="11">
        <v>2100</v>
      </c>
    </row>
    <row r="40" spans="1:6" x14ac:dyDescent="0.3">
      <c r="A40" s="10">
        <v>43799</v>
      </c>
      <c r="B40" s="11"/>
      <c r="C40" s="11" t="s">
        <v>65</v>
      </c>
      <c r="D40" s="11"/>
      <c r="E40" s="11"/>
      <c r="F40" s="11">
        <v>1300</v>
      </c>
    </row>
    <row r="41" spans="1:6" x14ac:dyDescent="0.3">
      <c r="A41" s="81">
        <v>43770</v>
      </c>
      <c r="B41" s="79" t="s">
        <v>143</v>
      </c>
      <c r="C41" s="11" t="s">
        <v>90</v>
      </c>
      <c r="D41" s="9" t="s">
        <v>145</v>
      </c>
      <c r="E41" s="9" t="s">
        <v>145</v>
      </c>
      <c r="F41" s="11">
        <v>8.7750000000000004</v>
      </c>
    </row>
    <row r="42" spans="1:6" x14ac:dyDescent="0.3">
      <c r="A42" s="81">
        <v>43800</v>
      </c>
      <c r="B42" s="79" t="s">
        <v>143</v>
      </c>
      <c r="C42" s="11" t="s">
        <v>90</v>
      </c>
      <c r="D42" s="9" t="s">
        <v>145</v>
      </c>
      <c r="E42" s="9" t="s">
        <v>145</v>
      </c>
      <c r="F42" s="11">
        <v>12.568875</v>
      </c>
    </row>
    <row r="43" spans="1:6" x14ac:dyDescent="0.3">
      <c r="A43" s="81">
        <v>43831</v>
      </c>
      <c r="B43" s="79" t="s">
        <v>143</v>
      </c>
      <c r="C43" s="11" t="s">
        <v>90</v>
      </c>
      <c r="D43" s="9" t="s">
        <v>145</v>
      </c>
      <c r="E43" s="9" t="s">
        <v>145</v>
      </c>
      <c r="F43" s="11">
        <v>16.381719374999999</v>
      </c>
    </row>
    <row r="44" spans="1:6" x14ac:dyDescent="0.3">
      <c r="A44" s="81">
        <v>43862</v>
      </c>
      <c r="B44" s="79" t="s">
        <v>143</v>
      </c>
      <c r="C44" s="11" t="s">
        <v>90</v>
      </c>
      <c r="D44" s="9" t="s">
        <v>145</v>
      </c>
      <c r="E44" s="9" t="s">
        <v>145</v>
      </c>
      <c r="F44" s="11">
        <v>20.213627971874999</v>
      </c>
    </row>
    <row r="45" spans="1:6" x14ac:dyDescent="0.3">
      <c r="A45" s="81">
        <v>43891</v>
      </c>
      <c r="B45" s="79" t="s">
        <v>143</v>
      </c>
      <c r="C45" s="11" t="s">
        <v>90</v>
      </c>
      <c r="D45" s="9" t="s">
        <v>145</v>
      </c>
      <c r="E45" s="9" t="s">
        <v>145</v>
      </c>
      <c r="F45" s="11">
        <v>24.064696111734378</v>
      </c>
    </row>
    <row r="46" spans="1:6" x14ac:dyDescent="0.3">
      <c r="A46" s="81">
        <v>43922</v>
      </c>
      <c r="B46" s="79" t="s">
        <v>143</v>
      </c>
      <c r="C46" s="11" t="s">
        <v>90</v>
      </c>
      <c r="D46" s="9" t="s">
        <v>145</v>
      </c>
      <c r="E46" s="9" t="s">
        <v>145</v>
      </c>
      <c r="F46" s="11">
        <v>27.935019592293049</v>
      </c>
    </row>
    <row r="47" spans="1:6" x14ac:dyDescent="0.3">
      <c r="A47" s="81">
        <v>43952</v>
      </c>
      <c r="B47" s="79" t="s">
        <v>143</v>
      </c>
      <c r="C47" s="11" t="s">
        <v>90</v>
      </c>
      <c r="D47" s="9" t="s">
        <v>145</v>
      </c>
      <c r="E47" s="9" t="s">
        <v>145</v>
      </c>
      <c r="F47" s="11">
        <v>31.824694690254518</v>
      </c>
    </row>
    <row r="48" spans="1:6" x14ac:dyDescent="0.3">
      <c r="A48" s="81">
        <v>43983</v>
      </c>
      <c r="B48" s="79" t="s">
        <v>143</v>
      </c>
      <c r="C48" s="11" t="s">
        <v>90</v>
      </c>
      <c r="D48" s="9" t="s">
        <v>145</v>
      </c>
      <c r="E48" s="9" t="s">
        <v>145</v>
      </c>
      <c r="F48" s="11">
        <v>35.733818163705791</v>
      </c>
    </row>
    <row r="49" spans="1:6" x14ac:dyDescent="0.3">
      <c r="A49" s="81">
        <v>44013</v>
      </c>
      <c r="B49" s="79" t="s">
        <v>143</v>
      </c>
      <c r="C49" s="11" t="s">
        <v>90</v>
      </c>
      <c r="D49" s="9" t="s">
        <v>145</v>
      </c>
      <c r="E49" s="9" t="s">
        <v>145</v>
      </c>
      <c r="F49" s="11">
        <v>39.662487254524322</v>
      </c>
    </row>
    <row r="50" spans="1:6" x14ac:dyDescent="0.3">
      <c r="A50" s="81">
        <v>44044</v>
      </c>
      <c r="B50" s="79" t="s">
        <v>143</v>
      </c>
      <c r="C50" s="11" t="s">
        <v>90</v>
      </c>
      <c r="D50" s="9" t="s">
        <v>145</v>
      </c>
      <c r="E50" s="9" t="s">
        <v>145</v>
      </c>
      <c r="F50" s="11">
        <v>43.610799690796938</v>
      </c>
    </row>
    <row r="51" spans="1:6" x14ac:dyDescent="0.3">
      <c r="A51" s="81">
        <v>44075</v>
      </c>
      <c r="B51" s="79" t="s">
        <v>143</v>
      </c>
      <c r="C51" s="11" t="s">
        <v>90</v>
      </c>
      <c r="D51" s="9" t="s">
        <v>145</v>
      </c>
      <c r="E51" s="9" t="s">
        <v>145</v>
      </c>
      <c r="F51" s="11">
        <v>47.578853689250927</v>
      </c>
    </row>
    <row r="52" spans="1:6" x14ac:dyDescent="0.3">
      <c r="A52" s="81">
        <v>44105</v>
      </c>
      <c r="B52" s="79" t="s">
        <v>143</v>
      </c>
      <c r="C52" s="11" t="s">
        <v>90</v>
      </c>
      <c r="D52" s="9" t="s">
        <v>145</v>
      </c>
      <c r="E52" s="9" t="s">
        <v>145</v>
      </c>
      <c r="F52" s="11">
        <v>51.566747957697174</v>
      </c>
    </row>
    <row r="53" spans="1:6" x14ac:dyDescent="0.3">
      <c r="A53" s="81">
        <v>44136</v>
      </c>
      <c r="B53" s="79" t="s">
        <v>143</v>
      </c>
      <c r="C53" s="11" t="s">
        <v>90</v>
      </c>
      <c r="D53" s="9" t="s">
        <v>145</v>
      </c>
      <c r="E53" s="9" t="s">
        <v>145</v>
      </c>
      <c r="F53" s="11">
        <v>55.574581697485662</v>
      </c>
    </row>
    <row r="54" spans="1:6" x14ac:dyDescent="0.3">
      <c r="A54" s="81">
        <v>44166</v>
      </c>
      <c r="B54" s="79" t="s">
        <v>143</v>
      </c>
      <c r="C54" s="11" t="s">
        <v>90</v>
      </c>
      <c r="D54" s="9" t="s">
        <v>145</v>
      </c>
      <c r="E54" s="9" t="s">
        <v>145</v>
      </c>
      <c r="F54" s="11">
        <v>59.602454605973087</v>
      </c>
    </row>
    <row r="55" spans="1:6" x14ac:dyDescent="0.3">
      <c r="A55" s="81">
        <v>44197</v>
      </c>
      <c r="B55" s="79" t="s">
        <v>143</v>
      </c>
      <c r="C55" s="11" t="s">
        <v>90</v>
      </c>
      <c r="D55" s="9" t="s">
        <v>145</v>
      </c>
      <c r="E55" s="9" t="s">
        <v>145</v>
      </c>
      <c r="F55" s="11">
        <v>63.650466879002948</v>
      </c>
    </row>
    <row r="56" spans="1:6" x14ac:dyDescent="0.3">
      <c r="A56" s="81">
        <v>44228</v>
      </c>
      <c r="B56" s="79" t="s">
        <v>143</v>
      </c>
      <c r="C56" s="11" t="s">
        <v>90</v>
      </c>
      <c r="D56" s="9" t="s">
        <v>145</v>
      </c>
      <c r="E56" s="9" t="s">
        <v>145</v>
      </c>
      <c r="F56" s="11">
        <v>67.718719213397961</v>
      </c>
    </row>
    <row r="57" spans="1:6" x14ac:dyDescent="0.3">
      <c r="A57" s="81">
        <v>44256</v>
      </c>
      <c r="B57" s="79" t="s">
        <v>143</v>
      </c>
      <c r="C57" s="11" t="s">
        <v>90</v>
      </c>
      <c r="D57" s="9" t="s">
        <v>145</v>
      </c>
      <c r="E57" s="9" t="s">
        <v>145</v>
      </c>
      <c r="F57" s="11">
        <v>71.80731280946496</v>
      </c>
    </row>
    <row r="58" spans="1:6" x14ac:dyDescent="0.3">
      <c r="A58" s="81">
        <v>44287</v>
      </c>
      <c r="B58" s="79" t="s">
        <v>143</v>
      </c>
      <c r="C58" s="11" t="s">
        <v>90</v>
      </c>
      <c r="D58" s="9" t="s">
        <v>145</v>
      </c>
      <c r="E58" s="9" t="s">
        <v>145</v>
      </c>
      <c r="F58" s="11">
        <v>75.91634937351229</v>
      </c>
    </row>
    <row r="59" spans="1:6" x14ac:dyDescent="0.3">
      <c r="A59" s="81">
        <v>44317</v>
      </c>
      <c r="B59" s="79" t="s">
        <v>143</v>
      </c>
      <c r="C59" s="11" t="s">
        <v>90</v>
      </c>
      <c r="D59" s="9" t="s">
        <v>145</v>
      </c>
      <c r="E59" s="9" t="s">
        <v>145</v>
      </c>
      <c r="F59" s="11">
        <v>80.045931120379848</v>
      </c>
    </row>
    <row r="60" spans="1:6" x14ac:dyDescent="0.3">
      <c r="A60" s="81">
        <v>44348</v>
      </c>
      <c r="B60" s="79" t="s">
        <v>143</v>
      </c>
      <c r="C60" s="11" t="s">
        <v>90</v>
      </c>
      <c r="D60" s="9" t="s">
        <v>145</v>
      </c>
      <c r="E60" s="9" t="s">
        <v>145</v>
      </c>
      <c r="F60" s="11">
        <v>84.196160775981753</v>
      </c>
    </row>
    <row r="61" spans="1:6" x14ac:dyDescent="0.3">
      <c r="A61" s="81">
        <v>44378</v>
      </c>
      <c r="B61" s="79" t="s">
        <v>143</v>
      </c>
      <c r="C61" s="11" t="s">
        <v>90</v>
      </c>
      <c r="D61" s="9" t="s">
        <v>145</v>
      </c>
      <c r="E61" s="9" t="s">
        <v>145</v>
      </c>
      <c r="F61" s="11">
        <v>88.367141579861652</v>
      </c>
    </row>
    <row r="62" spans="1:6" x14ac:dyDescent="0.3">
      <c r="A62" s="81">
        <v>44409</v>
      </c>
      <c r="B62" s="79" t="s">
        <v>143</v>
      </c>
      <c r="C62" s="11" t="s">
        <v>90</v>
      </c>
      <c r="D62" s="9" t="s">
        <v>145</v>
      </c>
      <c r="E62" s="9" t="s">
        <v>145</v>
      </c>
      <c r="F62" s="11">
        <v>92.558977287760953</v>
      </c>
    </row>
    <row r="63" spans="1:6" x14ac:dyDescent="0.3">
      <c r="A63" s="81">
        <v>43800</v>
      </c>
      <c r="B63" s="11" t="s">
        <v>63</v>
      </c>
      <c r="C63" s="11" t="s">
        <v>60</v>
      </c>
      <c r="D63" s="11" t="s">
        <v>61</v>
      </c>
      <c r="E63" s="11" t="s">
        <v>62</v>
      </c>
      <c r="F63" s="11">
        <v>2100</v>
      </c>
    </row>
    <row r="64" spans="1:6" x14ac:dyDescent="0.3">
      <c r="A64" s="81">
        <v>43831</v>
      </c>
      <c r="B64" s="11" t="s">
        <v>63</v>
      </c>
      <c r="C64" s="11" t="s">
        <v>60</v>
      </c>
      <c r="D64" s="11" t="s">
        <v>61</v>
      </c>
      <c r="E64" s="11" t="s">
        <v>62</v>
      </c>
      <c r="F64" s="11">
        <v>2100</v>
      </c>
    </row>
    <row r="65" spans="1:6" x14ac:dyDescent="0.3">
      <c r="A65" s="81">
        <v>43862</v>
      </c>
      <c r="B65" s="11" t="s">
        <v>63</v>
      </c>
      <c r="C65" s="11" t="s">
        <v>60</v>
      </c>
      <c r="D65" s="11" t="s">
        <v>61</v>
      </c>
      <c r="E65" s="11" t="s">
        <v>62</v>
      </c>
      <c r="F65" s="11">
        <v>2100</v>
      </c>
    </row>
    <row r="66" spans="1:6" x14ac:dyDescent="0.3">
      <c r="A66" s="81">
        <v>43891</v>
      </c>
      <c r="B66" s="11" t="s">
        <v>63</v>
      </c>
      <c r="C66" s="11" t="s">
        <v>60</v>
      </c>
      <c r="D66" s="11" t="s">
        <v>61</v>
      </c>
      <c r="E66" s="11" t="s">
        <v>62</v>
      </c>
      <c r="F66" s="11">
        <v>2100</v>
      </c>
    </row>
    <row r="67" spans="1:6" x14ac:dyDescent="0.3">
      <c r="A67" s="81">
        <v>43922</v>
      </c>
      <c r="B67" s="11" t="s">
        <v>63</v>
      </c>
      <c r="C67" s="11" t="s">
        <v>60</v>
      </c>
      <c r="D67" s="11" t="s">
        <v>61</v>
      </c>
      <c r="E67" s="11" t="s">
        <v>62</v>
      </c>
      <c r="F67" s="11">
        <v>2100</v>
      </c>
    </row>
    <row r="68" spans="1:6" x14ac:dyDescent="0.3">
      <c r="A68" s="81">
        <v>43952</v>
      </c>
      <c r="B68" s="11" t="s">
        <v>63</v>
      </c>
      <c r="C68" s="11" t="s">
        <v>60</v>
      </c>
      <c r="D68" s="11" t="s">
        <v>61</v>
      </c>
      <c r="E68" s="11" t="s">
        <v>62</v>
      </c>
      <c r="F68" s="11">
        <v>2100</v>
      </c>
    </row>
    <row r="69" spans="1:6" x14ac:dyDescent="0.3">
      <c r="A69" s="81">
        <v>43983</v>
      </c>
      <c r="B69" s="11" t="s">
        <v>63</v>
      </c>
      <c r="C69" s="11" t="s">
        <v>60</v>
      </c>
      <c r="D69" s="11" t="s">
        <v>61</v>
      </c>
      <c r="E69" s="11" t="s">
        <v>62</v>
      </c>
      <c r="F69" s="11">
        <v>2100</v>
      </c>
    </row>
    <row r="70" spans="1:6" x14ac:dyDescent="0.3">
      <c r="A70" s="81">
        <v>44013</v>
      </c>
      <c r="B70" s="11" t="s">
        <v>63</v>
      </c>
      <c r="C70" s="11" t="s">
        <v>60</v>
      </c>
      <c r="D70" s="11" t="s">
        <v>61</v>
      </c>
      <c r="E70" s="11" t="s">
        <v>62</v>
      </c>
      <c r="F70" s="11">
        <v>2100</v>
      </c>
    </row>
    <row r="71" spans="1:6" x14ac:dyDescent="0.3">
      <c r="A71" s="81">
        <v>44044</v>
      </c>
      <c r="B71" s="11" t="s">
        <v>63</v>
      </c>
      <c r="C71" s="11" t="s">
        <v>60</v>
      </c>
      <c r="D71" s="11" t="s">
        <v>61</v>
      </c>
      <c r="E71" s="11" t="s">
        <v>62</v>
      </c>
      <c r="F71" s="11">
        <v>2100</v>
      </c>
    </row>
    <row r="72" spans="1:6" x14ac:dyDescent="0.3">
      <c r="A72" s="81">
        <v>44075</v>
      </c>
      <c r="B72" s="11" t="s">
        <v>63</v>
      </c>
      <c r="C72" s="11" t="s">
        <v>60</v>
      </c>
      <c r="D72" s="11" t="s">
        <v>61</v>
      </c>
      <c r="E72" s="11" t="s">
        <v>62</v>
      </c>
      <c r="F72" s="11">
        <v>2100</v>
      </c>
    </row>
    <row r="73" spans="1:6" x14ac:dyDescent="0.3">
      <c r="A73" s="81">
        <v>44105</v>
      </c>
      <c r="B73" s="11" t="s">
        <v>63</v>
      </c>
      <c r="C73" s="11" t="s">
        <v>60</v>
      </c>
      <c r="D73" s="11" t="s">
        <v>61</v>
      </c>
      <c r="E73" s="11" t="s">
        <v>62</v>
      </c>
      <c r="F73" s="11">
        <v>2100</v>
      </c>
    </row>
    <row r="74" spans="1:6" x14ac:dyDescent="0.3">
      <c r="A74" s="81">
        <v>44136</v>
      </c>
      <c r="B74" s="11" t="s">
        <v>63</v>
      </c>
      <c r="C74" s="11" t="s">
        <v>60</v>
      </c>
      <c r="D74" s="11" t="s">
        <v>61</v>
      </c>
      <c r="E74" s="11" t="s">
        <v>62</v>
      </c>
      <c r="F74" s="11">
        <v>2100</v>
      </c>
    </row>
    <row r="75" spans="1:6" x14ac:dyDescent="0.3">
      <c r="A75" s="81">
        <v>44166</v>
      </c>
      <c r="B75" s="11" t="s">
        <v>63</v>
      </c>
      <c r="C75" s="11" t="s">
        <v>60</v>
      </c>
      <c r="D75" s="11" t="s">
        <v>61</v>
      </c>
      <c r="E75" s="11" t="s">
        <v>62</v>
      </c>
      <c r="F75" s="11">
        <v>2100</v>
      </c>
    </row>
    <row r="76" spans="1:6" x14ac:dyDescent="0.3">
      <c r="A76" s="81">
        <v>44197</v>
      </c>
      <c r="B76" s="11" t="s">
        <v>63</v>
      </c>
      <c r="C76" s="11" t="s">
        <v>60</v>
      </c>
      <c r="D76" s="11" t="s">
        <v>61</v>
      </c>
      <c r="E76" s="11" t="s">
        <v>62</v>
      </c>
      <c r="F76" s="11">
        <v>2100</v>
      </c>
    </row>
    <row r="77" spans="1:6" x14ac:dyDescent="0.3">
      <c r="A77" s="81">
        <v>44228</v>
      </c>
      <c r="B77" s="11" t="s">
        <v>63</v>
      </c>
      <c r="C77" s="11" t="s">
        <v>60</v>
      </c>
      <c r="D77" s="11" t="s">
        <v>61</v>
      </c>
      <c r="E77" s="11" t="s">
        <v>62</v>
      </c>
      <c r="F77" s="11">
        <v>2100</v>
      </c>
    </row>
    <row r="78" spans="1:6" x14ac:dyDescent="0.3">
      <c r="A78" s="81">
        <v>44256</v>
      </c>
      <c r="B78" s="11" t="s">
        <v>63</v>
      </c>
      <c r="C78" s="11" t="s">
        <v>60</v>
      </c>
      <c r="D78" s="11" t="s">
        <v>61</v>
      </c>
      <c r="E78" s="11" t="s">
        <v>62</v>
      </c>
      <c r="F78" s="11">
        <v>2100</v>
      </c>
    </row>
    <row r="79" spans="1:6" x14ac:dyDescent="0.3">
      <c r="A79" s="81">
        <v>44287</v>
      </c>
      <c r="B79" s="11" t="s">
        <v>63</v>
      </c>
      <c r="C79" s="11" t="s">
        <v>60</v>
      </c>
      <c r="D79" s="11" t="s">
        <v>61</v>
      </c>
      <c r="E79" s="11" t="s">
        <v>62</v>
      </c>
      <c r="F79" s="11">
        <v>2100</v>
      </c>
    </row>
    <row r="80" spans="1:6" x14ac:dyDescent="0.3">
      <c r="A80" s="81">
        <v>44317</v>
      </c>
      <c r="B80" s="11" t="s">
        <v>63</v>
      </c>
      <c r="C80" s="11" t="s">
        <v>60</v>
      </c>
      <c r="D80" s="11" t="s">
        <v>61</v>
      </c>
      <c r="E80" s="11" t="s">
        <v>62</v>
      </c>
      <c r="F80" s="11">
        <v>2100</v>
      </c>
    </row>
    <row r="81" spans="1:6" x14ac:dyDescent="0.3">
      <c r="A81" s="81">
        <v>44348</v>
      </c>
      <c r="B81" s="11" t="s">
        <v>63</v>
      </c>
      <c r="C81" s="11" t="s">
        <v>60</v>
      </c>
      <c r="D81" s="11" t="s">
        <v>61</v>
      </c>
      <c r="E81" s="11" t="s">
        <v>62</v>
      </c>
      <c r="F81" s="11">
        <v>2100</v>
      </c>
    </row>
    <row r="82" spans="1:6" x14ac:dyDescent="0.3">
      <c r="A82" s="81">
        <v>44378</v>
      </c>
      <c r="B82" s="11" t="s">
        <v>63</v>
      </c>
      <c r="C82" s="11" t="s">
        <v>60</v>
      </c>
      <c r="D82" s="11" t="s">
        <v>61</v>
      </c>
      <c r="E82" s="11" t="s">
        <v>62</v>
      </c>
      <c r="F82" s="11">
        <v>2100</v>
      </c>
    </row>
    <row r="83" spans="1:6" x14ac:dyDescent="0.3">
      <c r="A83" s="81">
        <v>44409</v>
      </c>
      <c r="B83" s="11" t="s">
        <v>63</v>
      </c>
      <c r="C83" s="11" t="s">
        <v>60</v>
      </c>
      <c r="D83" s="11" t="s">
        <v>61</v>
      </c>
      <c r="E83" s="11" t="s">
        <v>62</v>
      </c>
      <c r="F83" s="11">
        <v>2100</v>
      </c>
    </row>
    <row r="84" spans="1:6" x14ac:dyDescent="0.3">
      <c r="A84" s="81">
        <v>43800</v>
      </c>
      <c r="C84" s="11" t="s">
        <v>65</v>
      </c>
      <c r="F84" s="82">
        <v>1250</v>
      </c>
    </row>
    <row r="85" spans="1:6" x14ac:dyDescent="0.3">
      <c r="A85" s="81">
        <v>43831</v>
      </c>
      <c r="C85" s="11" t="s">
        <v>65</v>
      </c>
      <c r="F85" s="82">
        <v>1310</v>
      </c>
    </row>
    <row r="86" spans="1:6" x14ac:dyDescent="0.3">
      <c r="A86" s="81">
        <v>43862</v>
      </c>
      <c r="C86" s="11" t="s">
        <v>65</v>
      </c>
      <c r="F86" s="82">
        <v>1280</v>
      </c>
    </row>
    <row r="87" spans="1:6" x14ac:dyDescent="0.3">
      <c r="A87" s="81">
        <v>43891</v>
      </c>
      <c r="C87" s="11" t="s">
        <v>65</v>
      </c>
      <c r="F87" s="82">
        <v>1220</v>
      </c>
    </row>
    <row r="88" spans="1:6" x14ac:dyDescent="0.3">
      <c r="A88" s="81">
        <v>43922</v>
      </c>
      <c r="C88" s="11" t="s">
        <v>65</v>
      </c>
      <c r="F88" s="82">
        <v>1240</v>
      </c>
    </row>
    <row r="89" spans="1:6" x14ac:dyDescent="0.3">
      <c r="A89" s="81">
        <v>43952</v>
      </c>
      <c r="C89" s="11" t="s">
        <v>65</v>
      </c>
      <c r="F89" s="82">
        <v>1210</v>
      </c>
    </row>
    <row r="90" spans="1:6" x14ac:dyDescent="0.3">
      <c r="A90" s="81">
        <v>43983</v>
      </c>
      <c r="C90" s="11" t="s">
        <v>65</v>
      </c>
      <c r="F90" s="82">
        <v>1250</v>
      </c>
    </row>
    <row r="91" spans="1:6" x14ac:dyDescent="0.3">
      <c r="A91" s="81">
        <v>44013</v>
      </c>
      <c r="C91" s="11" t="s">
        <v>65</v>
      </c>
      <c r="F91" s="82">
        <v>1190</v>
      </c>
    </row>
    <row r="92" spans="1:6" x14ac:dyDescent="0.3">
      <c r="A92" s="81">
        <v>44044</v>
      </c>
      <c r="C92" s="11" t="s">
        <v>65</v>
      </c>
      <c r="F92" s="82">
        <v>1210</v>
      </c>
    </row>
    <row r="93" spans="1:6" x14ac:dyDescent="0.3">
      <c r="A93" s="81">
        <v>44075</v>
      </c>
      <c r="C93" s="11" t="s">
        <v>65</v>
      </c>
      <c r="F93" s="82">
        <v>1230</v>
      </c>
    </row>
    <row r="94" spans="1:6" x14ac:dyDescent="0.3">
      <c r="A94" s="81">
        <v>44105</v>
      </c>
      <c r="C94" s="11" t="s">
        <v>65</v>
      </c>
      <c r="F94" s="82">
        <v>1228</v>
      </c>
    </row>
    <row r="95" spans="1:6" x14ac:dyDescent="0.3">
      <c r="A95" s="81">
        <v>44136</v>
      </c>
      <c r="C95" s="11" t="s">
        <v>65</v>
      </c>
      <c r="F95" s="82">
        <v>1180</v>
      </c>
    </row>
    <row r="96" spans="1:6" x14ac:dyDescent="0.3">
      <c r="A96" s="81">
        <v>44166</v>
      </c>
      <c r="C96" s="11" t="s">
        <v>65</v>
      </c>
      <c r="F96" s="82">
        <v>1200</v>
      </c>
    </row>
    <row r="97" spans="1:6" x14ac:dyDescent="0.3">
      <c r="A97" s="81">
        <v>44197</v>
      </c>
      <c r="C97" s="11" t="s">
        <v>65</v>
      </c>
      <c r="F97" s="82">
        <v>1150</v>
      </c>
    </row>
    <row r="98" spans="1:6" x14ac:dyDescent="0.3">
      <c r="A98" s="81">
        <v>44228</v>
      </c>
      <c r="C98" s="11" t="s">
        <v>65</v>
      </c>
      <c r="F98" s="82">
        <v>1170</v>
      </c>
    </row>
    <row r="99" spans="1:6" x14ac:dyDescent="0.3">
      <c r="A99" s="81">
        <v>44256</v>
      </c>
      <c r="C99" s="11" t="s">
        <v>65</v>
      </c>
      <c r="F99" s="82">
        <v>1120</v>
      </c>
    </row>
    <row r="100" spans="1:6" x14ac:dyDescent="0.3">
      <c r="A100" s="81">
        <v>44287</v>
      </c>
      <c r="C100" s="11" t="s">
        <v>65</v>
      </c>
      <c r="F100" s="82">
        <v>1140</v>
      </c>
    </row>
    <row r="101" spans="1:6" x14ac:dyDescent="0.3">
      <c r="A101" s="81">
        <v>44317</v>
      </c>
      <c r="C101" s="11" t="s">
        <v>65</v>
      </c>
      <c r="F101" s="82">
        <v>1100</v>
      </c>
    </row>
    <row r="102" spans="1:6" x14ac:dyDescent="0.3">
      <c r="A102" s="81">
        <v>44348</v>
      </c>
      <c r="C102" s="11" t="s">
        <v>65</v>
      </c>
      <c r="F102" s="82">
        <v>1090</v>
      </c>
    </row>
    <row r="103" spans="1:6" x14ac:dyDescent="0.3">
      <c r="A103" s="81">
        <v>44378</v>
      </c>
      <c r="C103" s="11" t="s">
        <v>65</v>
      </c>
      <c r="F103" s="82">
        <v>1110</v>
      </c>
    </row>
    <row r="104" spans="1:6" x14ac:dyDescent="0.3">
      <c r="A104" s="81">
        <v>44409</v>
      </c>
      <c r="C104" s="11" t="s">
        <v>65</v>
      </c>
      <c r="F104" s="82">
        <v>1100</v>
      </c>
    </row>
    <row r="105" spans="1:6" x14ac:dyDescent="0.3">
      <c r="A105" s="81">
        <v>44440</v>
      </c>
      <c r="C105" s="11" t="s">
        <v>65</v>
      </c>
      <c r="F105" s="82">
        <v>1110</v>
      </c>
    </row>
    <row r="106" spans="1:6" x14ac:dyDescent="0.3">
      <c r="A106" s="81">
        <v>44470</v>
      </c>
      <c r="C106" s="11" t="s">
        <v>65</v>
      </c>
      <c r="F106" s="82">
        <v>1100</v>
      </c>
    </row>
    <row r="107" spans="1:6" x14ac:dyDescent="0.3">
      <c r="A107" s="81">
        <v>44501</v>
      </c>
      <c r="C107" s="11" t="s">
        <v>65</v>
      </c>
      <c r="F107" s="82">
        <v>1110</v>
      </c>
    </row>
    <row r="108" spans="1:6" x14ac:dyDescent="0.3">
      <c r="A108" s="81">
        <v>44531</v>
      </c>
      <c r="C108" s="11" t="s">
        <v>65</v>
      </c>
      <c r="F108" s="82">
        <v>1100</v>
      </c>
    </row>
    <row r="109" spans="1:6" x14ac:dyDescent="0.3">
      <c r="A109" s="81">
        <v>44562</v>
      </c>
      <c r="C109" s="11" t="s">
        <v>65</v>
      </c>
      <c r="F109" s="82">
        <v>1110</v>
      </c>
    </row>
    <row r="110" spans="1:6" x14ac:dyDescent="0.3">
      <c r="A110" s="81">
        <v>44593</v>
      </c>
      <c r="C110" s="11" t="s">
        <v>65</v>
      </c>
      <c r="F110" s="82">
        <v>1100</v>
      </c>
    </row>
    <row r="111" spans="1:6" x14ac:dyDescent="0.3">
      <c r="A111" s="81">
        <v>44621</v>
      </c>
      <c r="C111" s="11" t="s">
        <v>65</v>
      </c>
      <c r="F111" s="82">
        <v>1110</v>
      </c>
    </row>
    <row r="112" spans="1:6" x14ac:dyDescent="0.3">
      <c r="A112" s="81">
        <v>44652</v>
      </c>
      <c r="C112" s="11" t="s">
        <v>65</v>
      </c>
      <c r="F112" s="82">
        <v>1100</v>
      </c>
    </row>
    <row r="113" spans="1:6" x14ac:dyDescent="0.3">
      <c r="A113" s="81">
        <v>44682</v>
      </c>
      <c r="C113" s="11" t="s">
        <v>65</v>
      </c>
      <c r="F113" s="82">
        <v>1110</v>
      </c>
    </row>
    <row r="114" spans="1:6" x14ac:dyDescent="0.3">
      <c r="A114" s="81">
        <v>44713</v>
      </c>
      <c r="C114" s="11" t="s">
        <v>65</v>
      </c>
      <c r="F114" s="82">
        <v>1100</v>
      </c>
    </row>
    <row r="115" spans="1:6" x14ac:dyDescent="0.3">
      <c r="A115" s="81">
        <v>44743</v>
      </c>
      <c r="C115" s="11" t="s">
        <v>65</v>
      </c>
      <c r="F115" s="82">
        <v>1110</v>
      </c>
    </row>
    <row r="116" spans="1:6" x14ac:dyDescent="0.3">
      <c r="A116" s="81">
        <v>44774</v>
      </c>
      <c r="C116" s="11" t="s">
        <v>65</v>
      </c>
      <c r="F116" s="82">
        <v>1100</v>
      </c>
    </row>
    <row r="117" spans="1:6" x14ac:dyDescent="0.3">
      <c r="A117" s="81">
        <v>44805</v>
      </c>
      <c r="C117" s="11" t="s">
        <v>65</v>
      </c>
      <c r="F117" s="82">
        <v>1110</v>
      </c>
    </row>
    <row r="118" spans="1:6" x14ac:dyDescent="0.3">
      <c r="A118" s="81">
        <v>44835</v>
      </c>
      <c r="C118" s="11" t="s">
        <v>65</v>
      </c>
      <c r="F118" s="82">
        <v>1100</v>
      </c>
    </row>
    <row r="119" spans="1:6" x14ac:dyDescent="0.3">
      <c r="A119" s="81">
        <v>44866</v>
      </c>
      <c r="C119" s="11" t="s">
        <v>65</v>
      </c>
      <c r="F119" s="82">
        <v>1110</v>
      </c>
    </row>
    <row r="120" spans="1:6" x14ac:dyDescent="0.3">
      <c r="A120" s="81">
        <v>44896</v>
      </c>
      <c r="C120" s="11" t="s">
        <v>65</v>
      </c>
      <c r="F120" s="82">
        <v>1100</v>
      </c>
    </row>
    <row r="121" spans="1:6" x14ac:dyDescent="0.3">
      <c r="A121" s="81">
        <v>44927</v>
      </c>
      <c r="C121" s="11" t="s">
        <v>65</v>
      </c>
      <c r="F121" s="82">
        <v>1110</v>
      </c>
    </row>
    <row r="122" spans="1:6" x14ac:dyDescent="0.3">
      <c r="A122" s="81">
        <v>44958</v>
      </c>
      <c r="C122" s="11" t="s">
        <v>65</v>
      </c>
      <c r="F122" s="82">
        <v>1100</v>
      </c>
    </row>
    <row r="123" spans="1:6" x14ac:dyDescent="0.3">
      <c r="A123" s="81">
        <v>44986</v>
      </c>
      <c r="C123" s="11" t="s">
        <v>65</v>
      </c>
      <c r="F123" s="82">
        <v>1110</v>
      </c>
    </row>
    <row r="124" spans="1:6" x14ac:dyDescent="0.3">
      <c r="A124" s="81">
        <v>45017</v>
      </c>
      <c r="C124" s="11" t="s">
        <v>65</v>
      </c>
      <c r="F124" s="82">
        <v>1100</v>
      </c>
    </row>
    <row r="125" spans="1:6" x14ac:dyDescent="0.3">
      <c r="A125" s="81">
        <v>45047</v>
      </c>
      <c r="C125" s="11" t="s">
        <v>65</v>
      </c>
      <c r="F125" s="82">
        <v>1110</v>
      </c>
    </row>
    <row r="126" spans="1:6" x14ac:dyDescent="0.3">
      <c r="A126" s="81">
        <v>45078</v>
      </c>
      <c r="C126" s="11" t="s">
        <v>65</v>
      </c>
      <c r="F126" s="82">
        <v>1100</v>
      </c>
    </row>
    <row r="127" spans="1:6" x14ac:dyDescent="0.3">
      <c r="A127" s="81">
        <v>45108</v>
      </c>
      <c r="C127" s="11" t="s">
        <v>65</v>
      </c>
      <c r="F127" s="82">
        <v>1110</v>
      </c>
    </row>
    <row r="128" spans="1:6" x14ac:dyDescent="0.3">
      <c r="A128" s="81">
        <v>45139</v>
      </c>
      <c r="C128" s="11" t="s">
        <v>65</v>
      </c>
      <c r="F128" s="82">
        <v>1100</v>
      </c>
    </row>
    <row r="129" spans="1:6" x14ac:dyDescent="0.3">
      <c r="A129" s="81">
        <v>45170</v>
      </c>
      <c r="C129" s="11" t="s">
        <v>65</v>
      </c>
      <c r="F129" s="82">
        <v>1110</v>
      </c>
    </row>
    <row r="130" spans="1:6" x14ac:dyDescent="0.3">
      <c r="A130" s="81">
        <v>45200</v>
      </c>
      <c r="C130" s="11" t="s">
        <v>65</v>
      </c>
      <c r="F130" s="82">
        <v>1100</v>
      </c>
    </row>
    <row r="131" spans="1:6" x14ac:dyDescent="0.3">
      <c r="A131" s="81">
        <v>45231</v>
      </c>
      <c r="C131" s="11" t="s">
        <v>65</v>
      </c>
      <c r="F131" s="82">
        <v>1110</v>
      </c>
    </row>
    <row r="132" spans="1:6" x14ac:dyDescent="0.3">
      <c r="A132" s="81">
        <v>45261</v>
      </c>
      <c r="C132" s="11" t="s">
        <v>65</v>
      </c>
      <c r="F132" s="82">
        <v>1100</v>
      </c>
    </row>
    <row r="133" spans="1:6" x14ac:dyDescent="0.3">
      <c r="A133" s="81">
        <v>45292</v>
      </c>
      <c r="C133" s="11" t="s">
        <v>65</v>
      </c>
      <c r="F133" s="82">
        <v>1110</v>
      </c>
    </row>
    <row r="134" spans="1:6" x14ac:dyDescent="0.3">
      <c r="A134" s="81">
        <v>45323</v>
      </c>
      <c r="C134" s="11" t="s">
        <v>65</v>
      </c>
      <c r="F134" s="82">
        <v>1100</v>
      </c>
    </row>
    <row r="135" spans="1:6" x14ac:dyDescent="0.3">
      <c r="A135" s="81">
        <v>45352</v>
      </c>
      <c r="C135" s="11" t="s">
        <v>65</v>
      </c>
      <c r="F135" s="82">
        <v>1110</v>
      </c>
    </row>
    <row r="136" spans="1:6" x14ac:dyDescent="0.3">
      <c r="A136" s="81">
        <v>45383</v>
      </c>
      <c r="C136" s="11" t="s">
        <v>65</v>
      </c>
      <c r="F136" s="82">
        <v>1100</v>
      </c>
    </row>
    <row r="137" spans="1:6" x14ac:dyDescent="0.3">
      <c r="A137" s="81">
        <v>45413</v>
      </c>
      <c r="C137" s="11" t="s">
        <v>65</v>
      </c>
      <c r="F137" s="82">
        <v>1110</v>
      </c>
    </row>
    <row r="138" spans="1:6" x14ac:dyDescent="0.3">
      <c r="A138" s="81">
        <v>45444</v>
      </c>
      <c r="C138" s="11" t="s">
        <v>65</v>
      </c>
      <c r="F138" s="82">
        <v>1100</v>
      </c>
    </row>
    <row r="139" spans="1:6" x14ac:dyDescent="0.3">
      <c r="A139" s="81">
        <v>45474</v>
      </c>
      <c r="C139" s="11" t="s">
        <v>65</v>
      </c>
      <c r="F139" s="82">
        <v>1110</v>
      </c>
    </row>
    <row r="140" spans="1:6" x14ac:dyDescent="0.3">
      <c r="A140" s="81">
        <v>45505</v>
      </c>
      <c r="C140" s="11" t="s">
        <v>65</v>
      </c>
      <c r="F140" s="82">
        <v>1100</v>
      </c>
    </row>
    <row r="141" spans="1:6" x14ac:dyDescent="0.3">
      <c r="A141" s="81">
        <v>44440</v>
      </c>
      <c r="B141" s="11" t="s">
        <v>63</v>
      </c>
      <c r="C141" s="11" t="s">
        <v>60</v>
      </c>
      <c r="D141" s="11" t="s">
        <v>61</v>
      </c>
      <c r="E141" s="11" t="s">
        <v>62</v>
      </c>
      <c r="F141" s="11">
        <v>2100</v>
      </c>
    </row>
    <row r="142" spans="1:6" x14ac:dyDescent="0.3">
      <c r="A142" s="81">
        <v>44470</v>
      </c>
      <c r="B142" s="11" t="s">
        <v>63</v>
      </c>
      <c r="C142" s="11" t="s">
        <v>60</v>
      </c>
      <c r="D142" s="11" t="s">
        <v>61</v>
      </c>
      <c r="E142" s="11" t="s">
        <v>62</v>
      </c>
      <c r="F142" s="11">
        <v>2100</v>
      </c>
    </row>
    <row r="143" spans="1:6" x14ac:dyDescent="0.3">
      <c r="A143" s="81">
        <v>44501</v>
      </c>
      <c r="B143" s="11" t="s">
        <v>63</v>
      </c>
      <c r="C143" s="11" t="s">
        <v>60</v>
      </c>
      <c r="D143" s="11" t="s">
        <v>61</v>
      </c>
      <c r="E143" s="11" t="s">
        <v>62</v>
      </c>
      <c r="F143" s="11">
        <v>2100</v>
      </c>
    </row>
    <row r="144" spans="1:6" x14ac:dyDescent="0.3">
      <c r="A144" s="81">
        <v>44531</v>
      </c>
      <c r="B144" s="11" t="s">
        <v>63</v>
      </c>
      <c r="C144" s="11" t="s">
        <v>60</v>
      </c>
      <c r="D144" s="11" t="s">
        <v>61</v>
      </c>
      <c r="E144" s="11" t="s">
        <v>62</v>
      </c>
      <c r="F144" s="11">
        <v>2100</v>
      </c>
    </row>
    <row r="145" spans="1:6" x14ac:dyDescent="0.3">
      <c r="A145" s="81">
        <v>44562</v>
      </c>
      <c r="B145" s="11" t="s">
        <v>63</v>
      </c>
      <c r="C145" s="11" t="s">
        <v>60</v>
      </c>
      <c r="D145" s="11" t="s">
        <v>61</v>
      </c>
      <c r="E145" s="11" t="s">
        <v>62</v>
      </c>
      <c r="F145" s="11">
        <v>2100</v>
      </c>
    </row>
    <row r="146" spans="1:6" x14ac:dyDescent="0.3">
      <c r="A146" s="81">
        <v>44593</v>
      </c>
      <c r="B146" s="11" t="s">
        <v>63</v>
      </c>
      <c r="C146" s="11" t="s">
        <v>60</v>
      </c>
      <c r="D146" s="11" t="s">
        <v>61</v>
      </c>
      <c r="E146" s="11" t="s">
        <v>62</v>
      </c>
      <c r="F146" s="11">
        <v>2100</v>
      </c>
    </row>
    <row r="147" spans="1:6" x14ac:dyDescent="0.3">
      <c r="A147" s="81">
        <v>44621</v>
      </c>
      <c r="B147" s="11" t="s">
        <v>63</v>
      </c>
      <c r="C147" s="11" t="s">
        <v>60</v>
      </c>
      <c r="D147" s="11" t="s">
        <v>61</v>
      </c>
      <c r="E147" s="11" t="s">
        <v>62</v>
      </c>
      <c r="F147" s="11">
        <v>2100</v>
      </c>
    </row>
    <row r="148" spans="1:6" x14ac:dyDescent="0.3">
      <c r="A148" s="81">
        <v>44652</v>
      </c>
      <c r="B148" s="11" t="s">
        <v>63</v>
      </c>
      <c r="C148" s="11" t="s">
        <v>60</v>
      </c>
      <c r="D148" s="11" t="s">
        <v>61</v>
      </c>
      <c r="E148" s="11" t="s">
        <v>62</v>
      </c>
      <c r="F148" s="11">
        <v>2100</v>
      </c>
    </row>
    <row r="149" spans="1:6" x14ac:dyDescent="0.3">
      <c r="A149" s="81">
        <v>44682</v>
      </c>
      <c r="B149" s="11" t="s">
        <v>63</v>
      </c>
      <c r="C149" s="11" t="s">
        <v>60</v>
      </c>
      <c r="D149" s="11" t="s">
        <v>61</v>
      </c>
      <c r="E149" s="11" t="s">
        <v>62</v>
      </c>
      <c r="F149" s="11">
        <v>2100</v>
      </c>
    </row>
    <row r="150" spans="1:6" x14ac:dyDescent="0.3">
      <c r="A150" s="81">
        <v>44713</v>
      </c>
      <c r="B150" s="11" t="s">
        <v>63</v>
      </c>
      <c r="C150" s="11" t="s">
        <v>60</v>
      </c>
      <c r="D150" s="11" t="s">
        <v>61</v>
      </c>
      <c r="E150" s="11" t="s">
        <v>62</v>
      </c>
      <c r="F150" s="11">
        <v>2100</v>
      </c>
    </row>
    <row r="151" spans="1:6" x14ac:dyDescent="0.3">
      <c r="A151" s="81">
        <v>44743</v>
      </c>
      <c r="B151" s="11" t="s">
        <v>63</v>
      </c>
      <c r="C151" s="11" t="s">
        <v>60</v>
      </c>
      <c r="D151" s="11" t="s">
        <v>61</v>
      </c>
      <c r="E151" s="11" t="s">
        <v>62</v>
      </c>
      <c r="F151" s="11">
        <v>2100</v>
      </c>
    </row>
    <row r="152" spans="1:6" x14ac:dyDescent="0.3">
      <c r="A152" s="81">
        <v>44774</v>
      </c>
      <c r="B152" s="11" t="s">
        <v>63</v>
      </c>
      <c r="C152" s="11" t="s">
        <v>60</v>
      </c>
      <c r="D152" s="11" t="s">
        <v>61</v>
      </c>
      <c r="E152" s="11" t="s">
        <v>62</v>
      </c>
      <c r="F152" s="11">
        <v>2100</v>
      </c>
    </row>
    <row r="153" spans="1:6" x14ac:dyDescent="0.3">
      <c r="A153" s="81">
        <v>44805</v>
      </c>
      <c r="B153" s="11" t="s">
        <v>63</v>
      </c>
      <c r="C153" s="11" t="s">
        <v>60</v>
      </c>
      <c r="D153" s="11" t="s">
        <v>61</v>
      </c>
      <c r="E153" s="11" t="s">
        <v>62</v>
      </c>
      <c r="F153" s="11">
        <v>2100</v>
      </c>
    </row>
    <row r="154" spans="1:6" x14ac:dyDescent="0.3">
      <c r="A154" s="81">
        <v>44835</v>
      </c>
      <c r="B154" s="11" t="s">
        <v>63</v>
      </c>
      <c r="C154" s="11" t="s">
        <v>60</v>
      </c>
      <c r="D154" s="11" t="s">
        <v>61</v>
      </c>
      <c r="E154" s="11" t="s">
        <v>62</v>
      </c>
      <c r="F154" s="11">
        <v>2100</v>
      </c>
    </row>
    <row r="155" spans="1:6" x14ac:dyDescent="0.3">
      <c r="A155" s="81">
        <v>44866</v>
      </c>
      <c r="B155" s="11" t="s">
        <v>63</v>
      </c>
      <c r="C155" s="11" t="s">
        <v>60</v>
      </c>
      <c r="D155" s="11" t="s">
        <v>61</v>
      </c>
      <c r="E155" s="11" t="s">
        <v>62</v>
      </c>
      <c r="F155" s="11">
        <v>2100</v>
      </c>
    </row>
    <row r="156" spans="1:6" x14ac:dyDescent="0.3">
      <c r="A156" s="81">
        <v>44896</v>
      </c>
      <c r="B156" s="11" t="s">
        <v>63</v>
      </c>
      <c r="C156" s="11" t="s">
        <v>60</v>
      </c>
      <c r="D156" s="11" t="s">
        <v>61</v>
      </c>
      <c r="E156" s="11" t="s">
        <v>62</v>
      </c>
      <c r="F156" s="11">
        <v>2100</v>
      </c>
    </row>
    <row r="157" spans="1:6" x14ac:dyDescent="0.3">
      <c r="A157" s="81">
        <v>44927</v>
      </c>
      <c r="B157" s="11" t="s">
        <v>63</v>
      </c>
      <c r="C157" s="11" t="s">
        <v>60</v>
      </c>
      <c r="D157" s="11" t="s">
        <v>61</v>
      </c>
      <c r="E157" s="11" t="s">
        <v>62</v>
      </c>
      <c r="F157" s="11">
        <v>2100</v>
      </c>
    </row>
    <row r="158" spans="1:6" x14ac:dyDescent="0.3">
      <c r="A158" s="81">
        <v>44958</v>
      </c>
      <c r="B158" s="11" t="s">
        <v>63</v>
      </c>
      <c r="C158" s="11" t="s">
        <v>60</v>
      </c>
      <c r="D158" s="11" t="s">
        <v>61</v>
      </c>
      <c r="E158" s="11" t="s">
        <v>62</v>
      </c>
      <c r="F158" s="11">
        <v>2100</v>
      </c>
    </row>
    <row r="159" spans="1:6" x14ac:dyDescent="0.3">
      <c r="A159" s="81">
        <v>44986</v>
      </c>
      <c r="B159" s="11" t="s">
        <v>63</v>
      </c>
      <c r="C159" s="11" t="s">
        <v>60</v>
      </c>
      <c r="D159" s="11" t="s">
        <v>61</v>
      </c>
      <c r="E159" s="11" t="s">
        <v>62</v>
      </c>
      <c r="F159" s="11">
        <v>2100</v>
      </c>
    </row>
    <row r="160" spans="1:6" x14ac:dyDescent="0.3">
      <c r="A160" s="81">
        <v>45017</v>
      </c>
      <c r="B160" s="11" t="s">
        <v>63</v>
      </c>
      <c r="C160" s="11" t="s">
        <v>60</v>
      </c>
      <c r="D160" s="11" t="s">
        <v>61</v>
      </c>
      <c r="E160" s="11" t="s">
        <v>62</v>
      </c>
      <c r="F160" s="11">
        <v>2100</v>
      </c>
    </row>
    <row r="161" spans="1:6" x14ac:dyDescent="0.3">
      <c r="A161" s="81">
        <v>45047</v>
      </c>
      <c r="B161" s="11" t="s">
        <v>63</v>
      </c>
      <c r="C161" s="11" t="s">
        <v>60</v>
      </c>
      <c r="D161" s="11" t="s">
        <v>61</v>
      </c>
      <c r="E161" s="11" t="s">
        <v>62</v>
      </c>
      <c r="F161" s="11">
        <v>2100</v>
      </c>
    </row>
    <row r="162" spans="1:6" x14ac:dyDescent="0.3">
      <c r="A162" s="81">
        <v>45078</v>
      </c>
      <c r="B162" s="11" t="s">
        <v>63</v>
      </c>
      <c r="C162" s="11" t="s">
        <v>60</v>
      </c>
      <c r="D162" s="11" t="s">
        <v>61</v>
      </c>
      <c r="E162" s="11" t="s">
        <v>62</v>
      </c>
      <c r="F162" s="11">
        <v>2100</v>
      </c>
    </row>
    <row r="163" spans="1:6" x14ac:dyDescent="0.3">
      <c r="A163" s="81">
        <v>45108</v>
      </c>
      <c r="B163" s="11" t="s">
        <v>63</v>
      </c>
      <c r="C163" s="11" t="s">
        <v>60</v>
      </c>
      <c r="D163" s="11" t="s">
        <v>61</v>
      </c>
      <c r="E163" s="11" t="s">
        <v>62</v>
      </c>
      <c r="F163" s="11">
        <v>2100</v>
      </c>
    </row>
    <row r="164" spans="1:6" x14ac:dyDescent="0.3">
      <c r="A164" s="81">
        <v>45139</v>
      </c>
      <c r="B164" s="11" t="s">
        <v>63</v>
      </c>
      <c r="C164" s="11" t="s">
        <v>60</v>
      </c>
      <c r="D164" s="11" t="s">
        <v>61</v>
      </c>
      <c r="E164" s="11" t="s">
        <v>62</v>
      </c>
      <c r="F164" s="11">
        <v>2100</v>
      </c>
    </row>
    <row r="165" spans="1:6" x14ac:dyDescent="0.3">
      <c r="A165" s="81">
        <v>45170</v>
      </c>
      <c r="B165" s="11" t="s">
        <v>63</v>
      </c>
      <c r="C165" s="11" t="s">
        <v>60</v>
      </c>
      <c r="D165" s="11" t="s">
        <v>61</v>
      </c>
      <c r="E165" s="11" t="s">
        <v>62</v>
      </c>
      <c r="F165" s="11">
        <v>2100</v>
      </c>
    </row>
    <row r="166" spans="1:6" x14ac:dyDescent="0.3">
      <c r="A166" s="81">
        <v>45200</v>
      </c>
      <c r="B166" s="11" t="s">
        <v>63</v>
      </c>
      <c r="C166" s="11" t="s">
        <v>60</v>
      </c>
      <c r="D166" s="11" t="s">
        <v>61</v>
      </c>
      <c r="E166" s="11" t="s">
        <v>62</v>
      </c>
      <c r="F166" s="11">
        <v>2100</v>
      </c>
    </row>
    <row r="167" spans="1:6" x14ac:dyDescent="0.3">
      <c r="A167" s="81">
        <v>45231</v>
      </c>
      <c r="B167" s="11" t="s">
        <v>63</v>
      </c>
      <c r="C167" s="11" t="s">
        <v>60</v>
      </c>
      <c r="D167" s="11" t="s">
        <v>61</v>
      </c>
      <c r="E167" s="11" t="s">
        <v>62</v>
      </c>
      <c r="F167" s="11">
        <v>2100</v>
      </c>
    </row>
    <row r="168" spans="1:6" x14ac:dyDescent="0.3">
      <c r="A168" s="81">
        <v>45261</v>
      </c>
      <c r="B168" s="11" t="s">
        <v>63</v>
      </c>
      <c r="C168" s="11" t="s">
        <v>60</v>
      </c>
      <c r="D168" s="11" t="s">
        <v>61</v>
      </c>
      <c r="E168" s="11" t="s">
        <v>62</v>
      </c>
      <c r="F168" s="11">
        <v>2100</v>
      </c>
    </row>
    <row r="169" spans="1:6" x14ac:dyDescent="0.3">
      <c r="A169" s="81">
        <v>45292</v>
      </c>
      <c r="B169" s="11" t="s">
        <v>63</v>
      </c>
      <c r="C169" s="11" t="s">
        <v>60</v>
      </c>
      <c r="D169" s="11" t="s">
        <v>61</v>
      </c>
      <c r="E169" s="11" t="s">
        <v>62</v>
      </c>
      <c r="F169" s="11">
        <v>2100</v>
      </c>
    </row>
    <row r="170" spans="1:6" x14ac:dyDescent="0.3">
      <c r="A170" s="81">
        <v>45323</v>
      </c>
      <c r="B170" s="11" t="s">
        <v>63</v>
      </c>
      <c r="C170" s="11" t="s">
        <v>60</v>
      </c>
      <c r="D170" s="11" t="s">
        <v>61</v>
      </c>
      <c r="E170" s="11" t="s">
        <v>62</v>
      </c>
      <c r="F170" s="11">
        <v>2100</v>
      </c>
    </row>
    <row r="171" spans="1:6" x14ac:dyDescent="0.3">
      <c r="A171" s="81">
        <v>45352</v>
      </c>
      <c r="B171" s="11" t="s">
        <v>63</v>
      </c>
      <c r="C171" s="11" t="s">
        <v>60</v>
      </c>
      <c r="D171" s="11" t="s">
        <v>61</v>
      </c>
      <c r="E171" s="11" t="s">
        <v>62</v>
      </c>
      <c r="F171" s="11">
        <v>2100</v>
      </c>
    </row>
    <row r="172" spans="1:6" x14ac:dyDescent="0.3">
      <c r="A172" s="81">
        <v>45383</v>
      </c>
      <c r="B172" s="11" t="s">
        <v>63</v>
      </c>
      <c r="C172" s="11" t="s">
        <v>60</v>
      </c>
      <c r="D172" s="11" t="s">
        <v>61</v>
      </c>
      <c r="E172" s="11" t="s">
        <v>62</v>
      </c>
      <c r="F172" s="11">
        <v>2100</v>
      </c>
    </row>
    <row r="173" spans="1:6" x14ac:dyDescent="0.3">
      <c r="A173" s="81">
        <v>45413</v>
      </c>
      <c r="B173" s="11" t="s">
        <v>63</v>
      </c>
      <c r="C173" s="11" t="s">
        <v>60</v>
      </c>
      <c r="D173" s="11" t="s">
        <v>61</v>
      </c>
      <c r="E173" s="11" t="s">
        <v>62</v>
      </c>
      <c r="F173" s="11">
        <v>2100</v>
      </c>
    </row>
    <row r="174" spans="1:6" x14ac:dyDescent="0.3">
      <c r="A174" s="81">
        <v>45444</v>
      </c>
      <c r="B174" s="11" t="s">
        <v>63</v>
      </c>
      <c r="C174" s="11" t="s">
        <v>60</v>
      </c>
      <c r="D174" s="11" t="s">
        <v>61</v>
      </c>
      <c r="E174" s="11" t="s">
        <v>62</v>
      </c>
      <c r="F174" s="11">
        <v>2100</v>
      </c>
    </row>
    <row r="175" spans="1:6" x14ac:dyDescent="0.3">
      <c r="A175" s="81">
        <v>45474</v>
      </c>
      <c r="B175" s="11" t="s">
        <v>63</v>
      </c>
      <c r="C175" s="11" t="s">
        <v>60</v>
      </c>
      <c r="D175" s="11" t="s">
        <v>61</v>
      </c>
      <c r="E175" s="11" t="s">
        <v>62</v>
      </c>
      <c r="F175" s="11">
        <v>2100</v>
      </c>
    </row>
    <row r="176" spans="1:6" x14ac:dyDescent="0.3">
      <c r="A176" s="81">
        <v>45505</v>
      </c>
      <c r="B176" s="11" t="s">
        <v>63</v>
      </c>
      <c r="C176" s="11" t="s">
        <v>60</v>
      </c>
      <c r="D176" s="11" t="s">
        <v>61</v>
      </c>
      <c r="E176" s="11" t="s">
        <v>62</v>
      </c>
      <c r="F176" s="11">
        <v>2100</v>
      </c>
    </row>
    <row r="177" spans="1:6" x14ac:dyDescent="0.3">
      <c r="A177" s="81">
        <v>44440</v>
      </c>
      <c r="B177" s="79" t="s">
        <v>143</v>
      </c>
      <c r="C177" s="11" t="s">
        <v>90</v>
      </c>
      <c r="D177" s="9" t="s">
        <v>145</v>
      </c>
      <c r="E177" s="9" t="s">
        <v>145</v>
      </c>
      <c r="F177" s="1">
        <v>98.021772174199768</v>
      </c>
    </row>
    <row r="178" spans="1:6" x14ac:dyDescent="0.3">
      <c r="A178" s="81">
        <v>44470</v>
      </c>
      <c r="B178" s="79" t="s">
        <v>143</v>
      </c>
      <c r="C178" s="11" t="s">
        <v>90</v>
      </c>
      <c r="D178" s="9" t="s">
        <v>145</v>
      </c>
      <c r="E178" s="9" t="s">
        <v>145</v>
      </c>
      <c r="F178" s="1">
        <v>103.51188103507076</v>
      </c>
    </row>
    <row r="179" spans="1:6" x14ac:dyDescent="0.3">
      <c r="A179" s="81">
        <v>44501</v>
      </c>
      <c r="B179" s="79" t="s">
        <v>143</v>
      </c>
      <c r="C179" s="11" t="s">
        <v>90</v>
      </c>
      <c r="D179" s="9" t="s">
        <v>145</v>
      </c>
      <c r="E179" s="9" t="s">
        <v>145</v>
      </c>
      <c r="F179" s="1">
        <v>109.02944044024612</v>
      </c>
    </row>
    <row r="180" spans="1:6" x14ac:dyDescent="0.3">
      <c r="A180" s="81">
        <v>44531</v>
      </c>
      <c r="B180" s="79" t="s">
        <v>143</v>
      </c>
      <c r="C180" s="11" t="s">
        <v>90</v>
      </c>
      <c r="D180" s="9" t="s">
        <v>145</v>
      </c>
      <c r="E180" s="9" t="s">
        <v>145</v>
      </c>
      <c r="F180" s="1">
        <v>114.57458764244734</v>
      </c>
    </row>
    <row r="181" spans="1:6" x14ac:dyDescent="0.3">
      <c r="A181" s="81">
        <v>44562</v>
      </c>
      <c r="B181" s="79" t="s">
        <v>143</v>
      </c>
      <c r="C181" s="11" t="s">
        <v>90</v>
      </c>
      <c r="D181" s="9" t="s">
        <v>145</v>
      </c>
      <c r="E181" s="9" t="s">
        <v>145</v>
      </c>
      <c r="F181" s="1">
        <v>120.14746058065958</v>
      </c>
    </row>
    <row r="182" spans="1:6" x14ac:dyDescent="0.3">
      <c r="A182" s="81">
        <v>44593</v>
      </c>
      <c r="B182" s="79" t="s">
        <v>143</v>
      </c>
      <c r="C182" s="11" t="s">
        <v>90</v>
      </c>
      <c r="D182" s="9" t="s">
        <v>145</v>
      </c>
      <c r="E182" s="9" t="s">
        <v>145</v>
      </c>
      <c r="F182" s="1">
        <v>125.74819788356287</v>
      </c>
    </row>
    <row r="183" spans="1:6" x14ac:dyDescent="0.3">
      <c r="A183" s="81">
        <v>44621</v>
      </c>
      <c r="B183" s="79" t="s">
        <v>143</v>
      </c>
      <c r="C183" s="11" t="s">
        <v>90</v>
      </c>
      <c r="D183" s="9" t="s">
        <v>145</v>
      </c>
      <c r="E183" s="9" t="s">
        <v>145</v>
      </c>
      <c r="F183" s="1">
        <v>131.3769388729807</v>
      </c>
    </row>
    <row r="184" spans="1:6" x14ac:dyDescent="0.3">
      <c r="A184" s="81">
        <v>44652</v>
      </c>
      <c r="B184" s="79" t="s">
        <v>143</v>
      </c>
      <c r="C184" s="11" t="s">
        <v>90</v>
      </c>
      <c r="D184" s="9" t="s">
        <v>145</v>
      </c>
      <c r="E184" s="9" t="s">
        <v>145</v>
      </c>
      <c r="F184" s="1">
        <v>137.03382356734559</v>
      </c>
    </row>
    <row r="185" spans="1:6" x14ac:dyDescent="0.3">
      <c r="A185" s="81">
        <v>44682</v>
      </c>
      <c r="B185" s="79" t="s">
        <v>143</v>
      </c>
      <c r="C185" s="11" t="s">
        <v>90</v>
      </c>
      <c r="D185" s="9" t="s">
        <v>145</v>
      </c>
      <c r="E185" s="9" t="s">
        <v>145</v>
      </c>
      <c r="F185" s="1">
        <v>142.71899268518231</v>
      </c>
    </row>
    <row r="186" spans="1:6" x14ac:dyDescent="0.3">
      <c r="A186" s="81">
        <v>44713</v>
      </c>
      <c r="B186" s="79" t="s">
        <v>143</v>
      </c>
      <c r="C186" s="11" t="s">
        <v>90</v>
      </c>
      <c r="D186" s="9" t="s">
        <v>145</v>
      </c>
      <c r="E186" s="9" t="s">
        <v>145</v>
      </c>
      <c r="F186" s="1">
        <v>148.43258764860823</v>
      </c>
    </row>
    <row r="187" spans="1:6" x14ac:dyDescent="0.3">
      <c r="A187" s="81">
        <v>44743</v>
      </c>
      <c r="B187" s="79" t="s">
        <v>143</v>
      </c>
      <c r="C187" s="11" t="s">
        <v>90</v>
      </c>
      <c r="D187" s="9" t="s">
        <v>145</v>
      </c>
      <c r="E187" s="9" t="s">
        <v>145</v>
      </c>
      <c r="F187" s="1">
        <v>154.17475058685127</v>
      </c>
    </row>
    <row r="188" spans="1:6" x14ac:dyDescent="0.3">
      <c r="A188" s="81">
        <v>44774</v>
      </c>
      <c r="B188" s="79" t="s">
        <v>143</v>
      </c>
      <c r="C188" s="11" t="s">
        <v>90</v>
      </c>
      <c r="D188" s="9" t="s">
        <v>145</v>
      </c>
      <c r="E188" s="9" t="s">
        <v>145</v>
      </c>
      <c r="F188" s="1">
        <v>159.94562433978552</v>
      </c>
    </row>
    <row r="189" spans="1:6" x14ac:dyDescent="0.3">
      <c r="A189" s="81">
        <v>44805</v>
      </c>
      <c r="B189" s="79" t="s">
        <v>143</v>
      </c>
      <c r="C189" s="11" t="s">
        <v>90</v>
      </c>
      <c r="D189" s="9" t="s">
        <v>145</v>
      </c>
      <c r="E189" s="9" t="s">
        <v>145</v>
      </c>
      <c r="F189" s="1">
        <v>165.74535246148446</v>
      </c>
    </row>
    <row r="190" spans="1:6" x14ac:dyDescent="0.3">
      <c r="A190" s="81">
        <v>44835</v>
      </c>
      <c r="B190" s="79" t="s">
        <v>143</v>
      </c>
      <c r="C190" s="11" t="s">
        <v>90</v>
      </c>
      <c r="D190" s="9" t="s">
        <v>145</v>
      </c>
      <c r="E190" s="9" t="s">
        <v>145</v>
      </c>
      <c r="F190" s="1">
        <v>171.57407922379187</v>
      </c>
    </row>
    <row r="191" spans="1:6" x14ac:dyDescent="0.3">
      <c r="A191" s="81">
        <v>44866</v>
      </c>
      <c r="B191" s="79" t="s">
        <v>143</v>
      </c>
      <c r="C191" s="11" t="s">
        <v>90</v>
      </c>
      <c r="D191" s="9" t="s">
        <v>145</v>
      </c>
      <c r="E191" s="9" t="s">
        <v>145</v>
      </c>
      <c r="F191" s="1">
        <v>177.43194961991082</v>
      </c>
    </row>
    <row r="192" spans="1:6" x14ac:dyDescent="0.3">
      <c r="A192" s="81">
        <v>44896</v>
      </c>
      <c r="B192" s="79" t="s">
        <v>143</v>
      </c>
      <c r="C192" s="11" t="s">
        <v>90</v>
      </c>
      <c r="D192" s="9" t="s">
        <v>145</v>
      </c>
      <c r="E192" s="9" t="s">
        <v>145</v>
      </c>
      <c r="F192" s="1">
        <v>183.31910936801037</v>
      </c>
    </row>
    <row r="193" spans="1:6" x14ac:dyDescent="0.3">
      <c r="A193" s="81">
        <v>44927</v>
      </c>
      <c r="B193" s="79" t="s">
        <v>143</v>
      </c>
      <c r="C193" s="11" t="s">
        <v>90</v>
      </c>
      <c r="D193" s="9" t="s">
        <v>145</v>
      </c>
      <c r="E193" s="9" t="s">
        <v>145</v>
      </c>
      <c r="F193" s="1">
        <v>189.23570491485043</v>
      </c>
    </row>
    <row r="194" spans="1:6" x14ac:dyDescent="0.3">
      <c r="A194" s="81">
        <v>44958</v>
      </c>
      <c r="B194" s="79" t="s">
        <v>143</v>
      </c>
      <c r="C194" s="11" t="s">
        <v>90</v>
      </c>
      <c r="D194" s="9" t="s">
        <v>145</v>
      </c>
      <c r="E194" s="9" t="s">
        <v>145</v>
      </c>
      <c r="F194" s="1">
        <v>195.18188343942464</v>
      </c>
    </row>
    <row r="195" spans="1:6" x14ac:dyDescent="0.3">
      <c r="A195" s="81">
        <v>44986</v>
      </c>
      <c r="B195" s="79" t="s">
        <v>143</v>
      </c>
      <c r="C195" s="11" t="s">
        <v>90</v>
      </c>
      <c r="D195" s="9" t="s">
        <v>145</v>
      </c>
      <c r="E195" s="9" t="s">
        <v>145</v>
      </c>
      <c r="F195" s="1">
        <v>201.15779285662177</v>
      </c>
    </row>
    <row r="196" spans="1:6" x14ac:dyDescent="0.3">
      <c r="A196" s="81">
        <v>45017</v>
      </c>
      <c r="B196" s="79" t="s">
        <v>143</v>
      </c>
      <c r="C196" s="11" t="s">
        <v>90</v>
      </c>
      <c r="D196" s="9" t="s">
        <v>145</v>
      </c>
      <c r="E196" s="9" t="s">
        <v>145</v>
      </c>
      <c r="F196" s="1">
        <v>207.16358182090485</v>
      </c>
    </row>
    <row r="197" spans="1:6" x14ac:dyDescent="0.3">
      <c r="A197" s="81">
        <v>45047</v>
      </c>
      <c r="B197" s="79" t="s">
        <v>143</v>
      </c>
      <c r="C197" s="11" t="s">
        <v>90</v>
      </c>
      <c r="D197" s="9" t="s">
        <v>145</v>
      </c>
      <c r="E197" s="9" t="s">
        <v>145</v>
      </c>
      <c r="F197" s="1">
        <v>213.19939973000939</v>
      </c>
    </row>
    <row r="198" spans="1:6" x14ac:dyDescent="0.3">
      <c r="A198" s="81">
        <v>45078</v>
      </c>
      <c r="B198" s="79" t="s">
        <v>143</v>
      </c>
      <c r="C198" s="11" t="s">
        <v>90</v>
      </c>
      <c r="D198" s="9" t="s">
        <v>145</v>
      </c>
      <c r="E198" s="9" t="s">
        <v>145</v>
      </c>
      <c r="F198" s="1">
        <v>219.26539672865943</v>
      </c>
    </row>
    <row r="199" spans="1:6" x14ac:dyDescent="0.3">
      <c r="A199" s="81">
        <v>45108</v>
      </c>
      <c r="B199" s="79" t="s">
        <v>143</v>
      </c>
      <c r="C199" s="11" t="s">
        <v>90</v>
      </c>
      <c r="D199" s="9" t="s">
        <v>145</v>
      </c>
      <c r="E199" s="9" t="s">
        <v>145</v>
      </c>
      <c r="F199" s="1">
        <v>225.36172371230273</v>
      </c>
    </row>
    <row r="200" spans="1:6" x14ac:dyDescent="0.3">
      <c r="A200" s="81">
        <v>45139</v>
      </c>
      <c r="B200" s="79" t="s">
        <v>143</v>
      </c>
      <c r="C200" s="11" t="s">
        <v>90</v>
      </c>
      <c r="D200" s="9" t="s">
        <v>145</v>
      </c>
      <c r="E200" s="9" t="s">
        <v>145</v>
      </c>
      <c r="F200" s="1">
        <v>231.48853233086425</v>
      </c>
    </row>
    <row r="201" spans="1:6" x14ac:dyDescent="0.3">
      <c r="A201" s="81">
        <v>45170</v>
      </c>
      <c r="B201" s="79" t="s">
        <v>143</v>
      </c>
      <c r="C201" s="11" t="s">
        <v>90</v>
      </c>
      <c r="D201" s="9" t="s">
        <v>145</v>
      </c>
      <c r="E201" s="9" t="s">
        <v>145</v>
      </c>
      <c r="F201" s="1">
        <v>237.64597499251855</v>
      </c>
    </row>
    <row r="202" spans="1:6" x14ac:dyDescent="0.3">
      <c r="A202" s="81">
        <v>45200</v>
      </c>
      <c r="B202" s="79" t="s">
        <v>143</v>
      </c>
      <c r="C202" s="11" t="s">
        <v>90</v>
      </c>
      <c r="D202" s="9" t="s">
        <v>145</v>
      </c>
      <c r="E202" s="9" t="s">
        <v>145</v>
      </c>
      <c r="F202" s="1">
        <v>243.83420486748116</v>
      </c>
    </row>
    <row r="203" spans="1:6" x14ac:dyDescent="0.3">
      <c r="A203" s="81">
        <v>45231</v>
      </c>
      <c r="B203" s="79" t="s">
        <v>143</v>
      </c>
      <c r="C203" s="11" t="s">
        <v>90</v>
      </c>
      <c r="D203" s="9" t="s">
        <v>145</v>
      </c>
      <c r="E203" s="9" t="s">
        <v>145</v>
      </c>
      <c r="F203" s="1">
        <v>250.05337589181855</v>
      </c>
    </row>
    <row r="204" spans="1:6" x14ac:dyDescent="0.3">
      <c r="A204" s="81">
        <v>45261</v>
      </c>
      <c r="B204" s="79" t="s">
        <v>143</v>
      </c>
      <c r="C204" s="11" t="s">
        <v>90</v>
      </c>
      <c r="D204" s="9" t="s">
        <v>145</v>
      </c>
      <c r="E204" s="9" t="s">
        <v>145</v>
      </c>
      <c r="F204" s="1">
        <v>256.30364277127768</v>
      </c>
    </row>
    <row r="205" spans="1:6" x14ac:dyDescent="0.3">
      <c r="A205" s="81">
        <v>45292</v>
      </c>
      <c r="B205" s="79" t="s">
        <v>143</v>
      </c>
      <c r="C205" s="11" t="s">
        <v>90</v>
      </c>
      <c r="D205" s="9" t="s">
        <v>145</v>
      </c>
      <c r="E205" s="9" t="s">
        <v>145</v>
      </c>
      <c r="F205" s="1">
        <v>262.58516098513405</v>
      </c>
    </row>
    <row r="206" spans="1:6" x14ac:dyDescent="0.3">
      <c r="A206" s="81">
        <v>45323</v>
      </c>
      <c r="B206" s="79" t="s">
        <v>143</v>
      </c>
      <c r="C206" s="11" t="s">
        <v>90</v>
      </c>
      <c r="D206" s="9" t="s">
        <v>145</v>
      </c>
      <c r="E206" s="9" t="s">
        <v>145</v>
      </c>
      <c r="F206" s="1">
        <v>268.89808679005972</v>
      </c>
    </row>
    <row r="207" spans="1:6" x14ac:dyDescent="0.3">
      <c r="A207" s="81">
        <v>45352</v>
      </c>
      <c r="B207" s="79" t="s">
        <v>143</v>
      </c>
      <c r="C207" s="11" t="s">
        <v>90</v>
      </c>
      <c r="D207" s="9" t="s">
        <v>145</v>
      </c>
      <c r="E207" s="9" t="s">
        <v>145</v>
      </c>
      <c r="F207" s="1">
        <v>275.24257722401001</v>
      </c>
    </row>
    <row r="208" spans="1:6" x14ac:dyDescent="0.3">
      <c r="A208" s="81">
        <v>45383</v>
      </c>
      <c r="B208" s="79" t="s">
        <v>143</v>
      </c>
      <c r="C208" s="11" t="s">
        <v>90</v>
      </c>
      <c r="D208" s="9" t="s">
        <v>145</v>
      </c>
      <c r="E208" s="9" t="s">
        <v>145</v>
      </c>
      <c r="F208" s="1">
        <v>281.61879011013008</v>
      </c>
    </row>
    <row r="209" spans="1:6" x14ac:dyDescent="0.3">
      <c r="A209" s="81">
        <v>45413</v>
      </c>
      <c r="B209" s="79" t="s">
        <v>143</v>
      </c>
      <c r="C209" s="11" t="s">
        <v>90</v>
      </c>
      <c r="D209" s="9" t="s">
        <v>145</v>
      </c>
      <c r="E209" s="9" t="s">
        <v>145</v>
      </c>
      <c r="F209" s="1">
        <v>288.02688406068069</v>
      </c>
    </row>
    <row r="210" spans="1:6" x14ac:dyDescent="0.3">
      <c r="A210" s="81">
        <v>45444</v>
      </c>
      <c r="B210" s="79" t="s">
        <v>143</v>
      </c>
      <c r="C210" s="11" t="s">
        <v>90</v>
      </c>
      <c r="D210" s="9" t="s">
        <v>145</v>
      </c>
      <c r="E210" s="9" t="s">
        <v>145</v>
      </c>
      <c r="F210" s="1">
        <v>294.46701848098411</v>
      </c>
    </row>
    <row r="211" spans="1:6" x14ac:dyDescent="0.3">
      <c r="A211" s="81">
        <v>45474</v>
      </c>
      <c r="B211" s="79" t="s">
        <v>143</v>
      </c>
      <c r="C211" s="11" t="s">
        <v>90</v>
      </c>
      <c r="D211" s="9" t="s">
        <v>145</v>
      </c>
      <c r="E211" s="9" t="s">
        <v>145</v>
      </c>
      <c r="F211" s="1">
        <v>300.93935357338904</v>
      </c>
    </row>
    <row r="212" spans="1:6" x14ac:dyDescent="0.3">
      <c r="A212" s="81">
        <v>45505</v>
      </c>
      <c r="B212" s="79" t="s">
        <v>143</v>
      </c>
      <c r="C212" s="11" t="s">
        <v>90</v>
      </c>
      <c r="D212" s="9" t="s">
        <v>145</v>
      </c>
      <c r="E212" s="9" t="s">
        <v>145</v>
      </c>
      <c r="F212" s="1">
        <v>307.444050341256</v>
      </c>
    </row>
    <row r="213" spans="1:6" x14ac:dyDescent="0.3">
      <c r="A213" s="81">
        <v>45536</v>
      </c>
      <c r="B213" s="11" t="s">
        <v>63</v>
      </c>
      <c r="C213" s="11" t="s">
        <v>60</v>
      </c>
      <c r="D213" s="11" t="s">
        <v>61</v>
      </c>
      <c r="E213" s="11" t="s">
        <v>62</v>
      </c>
      <c r="F213" s="11">
        <v>2300</v>
      </c>
    </row>
    <row r="214" spans="1:6" x14ac:dyDescent="0.3">
      <c r="A214" s="81">
        <v>45566</v>
      </c>
      <c r="B214" s="11" t="s">
        <v>63</v>
      </c>
      <c r="C214" s="11" t="s">
        <v>60</v>
      </c>
      <c r="D214" s="11" t="s">
        <v>61</v>
      </c>
      <c r="E214" s="11" t="s">
        <v>62</v>
      </c>
      <c r="F214" s="11">
        <v>2300</v>
      </c>
    </row>
    <row r="215" spans="1:6" x14ac:dyDescent="0.3">
      <c r="A215" s="81">
        <v>45597</v>
      </c>
      <c r="B215" s="11" t="s">
        <v>63</v>
      </c>
      <c r="C215" s="11" t="s">
        <v>60</v>
      </c>
      <c r="D215" s="11" t="s">
        <v>61</v>
      </c>
      <c r="E215" s="11" t="s">
        <v>62</v>
      </c>
      <c r="F215" s="11">
        <v>2300</v>
      </c>
    </row>
    <row r="216" spans="1:6" x14ac:dyDescent="0.3">
      <c r="A216" s="81">
        <v>45627</v>
      </c>
      <c r="B216" s="11" t="s">
        <v>63</v>
      </c>
      <c r="C216" s="11" t="s">
        <v>60</v>
      </c>
      <c r="D216" s="11" t="s">
        <v>61</v>
      </c>
      <c r="E216" s="11" t="s">
        <v>62</v>
      </c>
      <c r="F216" s="11">
        <v>2300</v>
      </c>
    </row>
    <row r="217" spans="1:6" x14ac:dyDescent="0.3">
      <c r="A217" s="81">
        <v>45658</v>
      </c>
      <c r="B217" s="11" t="s">
        <v>63</v>
      </c>
      <c r="C217" s="11" t="s">
        <v>60</v>
      </c>
      <c r="D217" s="11" t="s">
        <v>61</v>
      </c>
      <c r="E217" s="11" t="s">
        <v>62</v>
      </c>
      <c r="F217" s="11">
        <v>2300</v>
      </c>
    </row>
    <row r="218" spans="1:6" x14ac:dyDescent="0.3">
      <c r="A218" s="81">
        <v>45689</v>
      </c>
      <c r="B218" s="11" t="s">
        <v>63</v>
      </c>
      <c r="C218" s="11" t="s">
        <v>60</v>
      </c>
      <c r="D218" s="11" t="s">
        <v>61</v>
      </c>
      <c r="E218" s="11" t="s">
        <v>62</v>
      </c>
      <c r="F218" s="11">
        <v>2300</v>
      </c>
    </row>
    <row r="219" spans="1:6" x14ac:dyDescent="0.3">
      <c r="A219" s="81">
        <v>45717</v>
      </c>
      <c r="B219" s="11" t="s">
        <v>63</v>
      </c>
      <c r="C219" s="11" t="s">
        <v>60</v>
      </c>
      <c r="D219" s="11" t="s">
        <v>61</v>
      </c>
      <c r="E219" s="11" t="s">
        <v>62</v>
      </c>
      <c r="F219" s="11">
        <v>2300</v>
      </c>
    </row>
    <row r="220" spans="1:6" x14ac:dyDescent="0.3">
      <c r="A220" s="81">
        <v>45748</v>
      </c>
      <c r="B220" s="11" t="s">
        <v>63</v>
      </c>
      <c r="C220" s="11" t="s">
        <v>60</v>
      </c>
      <c r="D220" s="11" t="s">
        <v>61</v>
      </c>
      <c r="E220" s="11" t="s">
        <v>62</v>
      </c>
      <c r="F220" s="11">
        <v>2300</v>
      </c>
    </row>
    <row r="221" spans="1:6" x14ac:dyDescent="0.3">
      <c r="A221" s="81">
        <v>45778</v>
      </c>
      <c r="B221" s="11" t="s">
        <v>63</v>
      </c>
      <c r="C221" s="11" t="s">
        <v>60</v>
      </c>
      <c r="D221" s="11" t="s">
        <v>61</v>
      </c>
      <c r="E221" s="11" t="s">
        <v>62</v>
      </c>
      <c r="F221" s="11">
        <v>2300</v>
      </c>
    </row>
    <row r="222" spans="1:6" x14ac:dyDescent="0.3">
      <c r="A222" s="81">
        <v>45809</v>
      </c>
      <c r="B222" s="11" t="s">
        <v>63</v>
      </c>
      <c r="C222" s="11" t="s">
        <v>60</v>
      </c>
      <c r="D222" s="11" t="s">
        <v>61</v>
      </c>
      <c r="E222" s="11" t="s">
        <v>62</v>
      </c>
      <c r="F222" s="11">
        <v>2300</v>
      </c>
    </row>
    <row r="223" spans="1:6" x14ac:dyDescent="0.3">
      <c r="A223" s="81">
        <v>45839</v>
      </c>
      <c r="B223" s="11" t="s">
        <v>63</v>
      </c>
      <c r="C223" s="11" t="s">
        <v>60</v>
      </c>
      <c r="D223" s="11" t="s">
        <v>61</v>
      </c>
      <c r="E223" s="11" t="s">
        <v>62</v>
      </c>
      <c r="F223" s="11">
        <v>2300</v>
      </c>
    </row>
    <row r="224" spans="1:6" x14ac:dyDescent="0.3">
      <c r="A224" s="81">
        <v>45870</v>
      </c>
      <c r="B224" s="11" t="s">
        <v>63</v>
      </c>
      <c r="C224" s="11" t="s">
        <v>60</v>
      </c>
      <c r="D224" s="11" t="s">
        <v>61</v>
      </c>
      <c r="E224" s="11" t="s">
        <v>62</v>
      </c>
      <c r="F224" s="11">
        <v>2300</v>
      </c>
    </row>
    <row r="225" spans="1:6" x14ac:dyDescent="0.3">
      <c r="A225" s="81">
        <v>45901</v>
      </c>
      <c r="B225" s="11" t="s">
        <v>63</v>
      </c>
      <c r="C225" s="11" t="s">
        <v>60</v>
      </c>
      <c r="D225" s="11" t="s">
        <v>61</v>
      </c>
      <c r="E225" s="11" t="s">
        <v>62</v>
      </c>
      <c r="F225" s="11">
        <v>2300</v>
      </c>
    </row>
    <row r="226" spans="1:6" x14ac:dyDescent="0.3">
      <c r="A226" s="81">
        <v>45931</v>
      </c>
      <c r="B226" s="11" t="s">
        <v>63</v>
      </c>
      <c r="C226" s="11" t="s">
        <v>60</v>
      </c>
      <c r="D226" s="11" t="s">
        <v>61</v>
      </c>
      <c r="E226" s="11" t="s">
        <v>62</v>
      </c>
      <c r="F226" s="11">
        <v>2300</v>
      </c>
    </row>
    <row r="227" spans="1:6" x14ac:dyDescent="0.3">
      <c r="A227" s="81">
        <v>45962</v>
      </c>
      <c r="B227" s="11" t="s">
        <v>63</v>
      </c>
      <c r="C227" s="11" t="s">
        <v>60</v>
      </c>
      <c r="D227" s="11" t="s">
        <v>61</v>
      </c>
      <c r="E227" s="11" t="s">
        <v>62</v>
      </c>
      <c r="F227" s="11">
        <v>2300</v>
      </c>
    </row>
    <row r="228" spans="1:6" x14ac:dyDescent="0.3">
      <c r="A228" s="81">
        <v>45992</v>
      </c>
      <c r="B228" s="11" t="s">
        <v>63</v>
      </c>
      <c r="C228" s="11" t="s">
        <v>60</v>
      </c>
      <c r="D228" s="11" t="s">
        <v>61</v>
      </c>
      <c r="E228" s="11" t="s">
        <v>62</v>
      </c>
      <c r="F228" s="11">
        <v>2300</v>
      </c>
    </row>
    <row r="229" spans="1:6" x14ac:dyDescent="0.3">
      <c r="A229" s="81">
        <v>46023</v>
      </c>
      <c r="B229" s="11" t="s">
        <v>63</v>
      </c>
      <c r="C229" s="11" t="s">
        <v>60</v>
      </c>
      <c r="D229" s="11" t="s">
        <v>61</v>
      </c>
      <c r="E229" s="11" t="s">
        <v>62</v>
      </c>
      <c r="F229" s="11">
        <v>2300</v>
      </c>
    </row>
    <row r="230" spans="1:6" x14ac:dyDescent="0.3">
      <c r="A230" s="81">
        <v>46054</v>
      </c>
      <c r="B230" s="11" t="s">
        <v>63</v>
      </c>
      <c r="C230" s="11" t="s">
        <v>60</v>
      </c>
      <c r="D230" s="11" t="s">
        <v>61</v>
      </c>
      <c r="E230" s="11" t="s">
        <v>62</v>
      </c>
      <c r="F230" s="11">
        <v>2300</v>
      </c>
    </row>
    <row r="231" spans="1:6" x14ac:dyDescent="0.3">
      <c r="A231" s="81">
        <v>46082</v>
      </c>
      <c r="B231" s="11" t="s">
        <v>63</v>
      </c>
      <c r="C231" s="11" t="s">
        <v>60</v>
      </c>
      <c r="D231" s="11" t="s">
        <v>61</v>
      </c>
      <c r="E231" s="11" t="s">
        <v>62</v>
      </c>
      <c r="F231" s="11">
        <v>2300</v>
      </c>
    </row>
    <row r="232" spans="1:6" x14ac:dyDescent="0.3">
      <c r="A232" s="81">
        <v>46113</v>
      </c>
      <c r="B232" s="11" t="s">
        <v>63</v>
      </c>
      <c r="C232" s="11" t="s">
        <v>60</v>
      </c>
      <c r="D232" s="11" t="s">
        <v>61</v>
      </c>
      <c r="E232" s="11" t="s">
        <v>62</v>
      </c>
      <c r="F232" s="11">
        <v>2300</v>
      </c>
    </row>
    <row r="233" spans="1:6" x14ac:dyDescent="0.3">
      <c r="A233" s="81">
        <v>46143</v>
      </c>
      <c r="B233" s="11" t="s">
        <v>63</v>
      </c>
      <c r="C233" s="11" t="s">
        <v>60</v>
      </c>
      <c r="D233" s="11" t="s">
        <v>61</v>
      </c>
      <c r="E233" s="11" t="s">
        <v>62</v>
      </c>
      <c r="F233" s="11">
        <v>2300</v>
      </c>
    </row>
    <row r="234" spans="1:6" x14ac:dyDescent="0.3">
      <c r="A234" s="81">
        <v>46174</v>
      </c>
      <c r="B234" s="11" t="s">
        <v>63</v>
      </c>
      <c r="C234" s="11" t="s">
        <v>60</v>
      </c>
      <c r="D234" s="11" t="s">
        <v>61</v>
      </c>
      <c r="E234" s="11" t="s">
        <v>62</v>
      </c>
      <c r="F234" s="11">
        <v>2300</v>
      </c>
    </row>
    <row r="235" spans="1:6" x14ac:dyDescent="0.3">
      <c r="A235" s="81">
        <v>46204</v>
      </c>
      <c r="B235" s="11" t="s">
        <v>63</v>
      </c>
      <c r="C235" s="11" t="s">
        <v>60</v>
      </c>
      <c r="D235" s="11" t="s">
        <v>61</v>
      </c>
      <c r="E235" s="11" t="s">
        <v>62</v>
      </c>
      <c r="F235" s="11">
        <v>2300</v>
      </c>
    </row>
    <row r="236" spans="1:6" x14ac:dyDescent="0.3">
      <c r="A236" s="81">
        <v>46235</v>
      </c>
      <c r="B236" s="11" t="s">
        <v>63</v>
      </c>
      <c r="C236" s="11" t="s">
        <v>60</v>
      </c>
      <c r="D236" s="11" t="s">
        <v>61</v>
      </c>
      <c r="E236" s="11" t="s">
        <v>62</v>
      </c>
      <c r="F236" s="11">
        <v>2300</v>
      </c>
    </row>
    <row r="237" spans="1:6" x14ac:dyDescent="0.3">
      <c r="A237" s="81">
        <v>46266</v>
      </c>
      <c r="B237" s="11" t="s">
        <v>63</v>
      </c>
      <c r="C237" s="11" t="s">
        <v>60</v>
      </c>
      <c r="D237" s="11" t="s">
        <v>61</v>
      </c>
      <c r="E237" s="11" t="s">
        <v>62</v>
      </c>
      <c r="F237" s="11">
        <v>2300</v>
      </c>
    </row>
    <row r="238" spans="1:6" x14ac:dyDescent="0.3">
      <c r="A238" s="81">
        <v>46296</v>
      </c>
      <c r="B238" s="11" t="s">
        <v>63</v>
      </c>
      <c r="C238" s="11" t="s">
        <v>60</v>
      </c>
      <c r="D238" s="11" t="s">
        <v>61</v>
      </c>
      <c r="E238" s="11" t="s">
        <v>62</v>
      </c>
      <c r="F238" s="11">
        <v>2300</v>
      </c>
    </row>
    <row r="239" spans="1:6" x14ac:dyDescent="0.3">
      <c r="A239" s="81">
        <v>46327</v>
      </c>
      <c r="B239" s="11" t="s">
        <v>63</v>
      </c>
      <c r="C239" s="11" t="s">
        <v>60</v>
      </c>
      <c r="D239" s="11" t="s">
        <v>61</v>
      </c>
      <c r="E239" s="11" t="s">
        <v>62</v>
      </c>
      <c r="F239" s="11">
        <v>2300</v>
      </c>
    </row>
    <row r="240" spans="1:6" x14ac:dyDescent="0.3">
      <c r="A240" s="81">
        <v>46357</v>
      </c>
      <c r="B240" s="11" t="s">
        <v>63</v>
      </c>
      <c r="C240" s="11" t="s">
        <v>60</v>
      </c>
      <c r="D240" s="11" t="s">
        <v>61</v>
      </c>
      <c r="E240" s="11" t="s">
        <v>62</v>
      </c>
      <c r="F240" s="11">
        <v>2300</v>
      </c>
    </row>
    <row r="241" spans="1:6" x14ac:dyDescent="0.3">
      <c r="A241" s="81">
        <v>46388</v>
      </c>
      <c r="B241" s="11" t="s">
        <v>63</v>
      </c>
      <c r="C241" s="11" t="s">
        <v>60</v>
      </c>
      <c r="D241" s="11" t="s">
        <v>61</v>
      </c>
      <c r="E241" s="11" t="s">
        <v>62</v>
      </c>
      <c r="F241" s="11">
        <v>2300</v>
      </c>
    </row>
    <row r="242" spans="1:6" x14ac:dyDescent="0.3">
      <c r="A242" s="81">
        <v>46419</v>
      </c>
      <c r="B242" s="11" t="s">
        <v>63</v>
      </c>
      <c r="C242" s="11" t="s">
        <v>60</v>
      </c>
      <c r="D242" s="11" t="s">
        <v>61</v>
      </c>
      <c r="E242" s="11" t="s">
        <v>62</v>
      </c>
      <c r="F242" s="11">
        <v>2300</v>
      </c>
    </row>
    <row r="243" spans="1:6" x14ac:dyDescent="0.3">
      <c r="A243" s="81">
        <v>46447</v>
      </c>
      <c r="B243" s="11" t="s">
        <v>63</v>
      </c>
      <c r="C243" s="11" t="s">
        <v>60</v>
      </c>
      <c r="D243" s="11" t="s">
        <v>61</v>
      </c>
      <c r="E243" s="11" t="s">
        <v>62</v>
      </c>
      <c r="F243" s="11">
        <v>2300</v>
      </c>
    </row>
    <row r="244" spans="1:6" x14ac:dyDescent="0.3">
      <c r="A244" s="81">
        <v>46478</v>
      </c>
      <c r="B244" s="11" t="s">
        <v>63</v>
      </c>
      <c r="C244" s="11" t="s">
        <v>60</v>
      </c>
      <c r="D244" s="11" t="s">
        <v>61</v>
      </c>
      <c r="E244" s="11" t="s">
        <v>62</v>
      </c>
      <c r="F244" s="11">
        <v>2300</v>
      </c>
    </row>
    <row r="245" spans="1:6" x14ac:dyDescent="0.3">
      <c r="A245" s="81">
        <v>46508</v>
      </c>
      <c r="B245" s="11" t="s">
        <v>63</v>
      </c>
      <c r="C245" s="11" t="s">
        <v>60</v>
      </c>
      <c r="D245" s="11" t="s">
        <v>61</v>
      </c>
      <c r="E245" s="11" t="s">
        <v>62</v>
      </c>
      <c r="F245" s="11">
        <v>2300</v>
      </c>
    </row>
    <row r="246" spans="1:6" x14ac:dyDescent="0.3">
      <c r="A246" s="81">
        <v>46539</v>
      </c>
      <c r="B246" s="11" t="s">
        <v>63</v>
      </c>
      <c r="C246" s="11" t="s">
        <v>60</v>
      </c>
      <c r="D246" s="11" t="s">
        <v>61</v>
      </c>
      <c r="E246" s="11" t="s">
        <v>62</v>
      </c>
      <c r="F246" s="11">
        <v>2300</v>
      </c>
    </row>
    <row r="247" spans="1:6" x14ac:dyDescent="0.3">
      <c r="A247" s="81">
        <v>46569</v>
      </c>
      <c r="B247" s="11" t="s">
        <v>63</v>
      </c>
      <c r="C247" s="11" t="s">
        <v>60</v>
      </c>
      <c r="D247" s="11" t="s">
        <v>61</v>
      </c>
      <c r="E247" s="11" t="s">
        <v>62</v>
      </c>
      <c r="F247" s="11">
        <v>2300</v>
      </c>
    </row>
    <row r="248" spans="1:6" x14ac:dyDescent="0.3">
      <c r="A248" s="81">
        <v>46600</v>
      </c>
      <c r="B248" s="11" t="s">
        <v>63</v>
      </c>
      <c r="C248" s="11" t="s">
        <v>60</v>
      </c>
      <c r="D248" s="11" t="s">
        <v>61</v>
      </c>
      <c r="E248" s="11" t="s">
        <v>62</v>
      </c>
      <c r="F248" s="11">
        <v>2300</v>
      </c>
    </row>
    <row r="249" spans="1:6" x14ac:dyDescent="0.3">
      <c r="A249" s="81">
        <v>46631</v>
      </c>
      <c r="B249" s="11" t="s">
        <v>63</v>
      </c>
      <c r="C249" s="11" t="s">
        <v>60</v>
      </c>
      <c r="D249" s="11" t="s">
        <v>61</v>
      </c>
      <c r="E249" s="11" t="s">
        <v>62</v>
      </c>
      <c r="F249" s="11">
        <v>2300</v>
      </c>
    </row>
    <row r="250" spans="1:6" x14ac:dyDescent="0.3">
      <c r="A250" s="81">
        <v>46661</v>
      </c>
      <c r="B250" s="11" t="s">
        <v>63</v>
      </c>
      <c r="C250" s="11" t="s">
        <v>60</v>
      </c>
      <c r="D250" s="11" t="s">
        <v>61</v>
      </c>
      <c r="E250" s="11" t="s">
        <v>62</v>
      </c>
      <c r="F250" s="11">
        <v>2300</v>
      </c>
    </row>
    <row r="251" spans="1:6" x14ac:dyDescent="0.3">
      <c r="A251" s="81">
        <v>46692</v>
      </c>
      <c r="B251" s="11" t="s">
        <v>63</v>
      </c>
      <c r="C251" s="11" t="s">
        <v>60</v>
      </c>
      <c r="D251" s="11" t="s">
        <v>61</v>
      </c>
      <c r="E251" s="11" t="s">
        <v>62</v>
      </c>
      <c r="F251" s="11">
        <v>2300</v>
      </c>
    </row>
    <row r="252" spans="1:6" x14ac:dyDescent="0.3">
      <c r="A252" s="81">
        <v>46722</v>
      </c>
      <c r="B252" s="11" t="s">
        <v>63</v>
      </c>
      <c r="C252" s="11" t="s">
        <v>60</v>
      </c>
      <c r="D252" s="11" t="s">
        <v>61</v>
      </c>
      <c r="E252" s="11" t="s">
        <v>62</v>
      </c>
      <c r="F252" s="11">
        <v>2300</v>
      </c>
    </row>
    <row r="253" spans="1:6" x14ac:dyDescent="0.3">
      <c r="A253" s="81">
        <v>46753</v>
      </c>
      <c r="B253" s="11" t="s">
        <v>63</v>
      </c>
      <c r="C253" s="11" t="s">
        <v>60</v>
      </c>
      <c r="D253" s="11" t="s">
        <v>61</v>
      </c>
      <c r="E253" s="11" t="s">
        <v>62</v>
      </c>
      <c r="F253" s="11">
        <v>2300</v>
      </c>
    </row>
    <row r="254" spans="1:6" x14ac:dyDescent="0.3">
      <c r="A254" s="81">
        <v>46784</v>
      </c>
      <c r="B254" s="11" t="s">
        <v>63</v>
      </c>
      <c r="C254" s="11" t="s">
        <v>60</v>
      </c>
      <c r="D254" s="11" t="s">
        <v>61</v>
      </c>
      <c r="E254" s="11" t="s">
        <v>62</v>
      </c>
      <c r="F254" s="11">
        <v>2300</v>
      </c>
    </row>
    <row r="255" spans="1:6" x14ac:dyDescent="0.3">
      <c r="A255" s="81">
        <v>46813</v>
      </c>
      <c r="B255" s="11" t="s">
        <v>63</v>
      </c>
      <c r="C255" s="11" t="s">
        <v>60</v>
      </c>
      <c r="D255" s="11" t="s">
        <v>61</v>
      </c>
      <c r="E255" s="11" t="s">
        <v>62</v>
      </c>
      <c r="F255" s="11">
        <v>2300</v>
      </c>
    </row>
    <row r="256" spans="1:6" x14ac:dyDescent="0.3">
      <c r="A256" s="81">
        <v>46844</v>
      </c>
      <c r="B256" s="11" t="s">
        <v>63</v>
      </c>
      <c r="C256" s="11" t="s">
        <v>60</v>
      </c>
      <c r="D256" s="11" t="s">
        <v>61</v>
      </c>
      <c r="E256" s="11" t="s">
        <v>62</v>
      </c>
      <c r="F256" s="11">
        <v>2300</v>
      </c>
    </row>
    <row r="257" spans="1:6" x14ac:dyDescent="0.3">
      <c r="A257" s="81">
        <v>46874</v>
      </c>
      <c r="B257" s="11" t="s">
        <v>63</v>
      </c>
      <c r="C257" s="11" t="s">
        <v>60</v>
      </c>
      <c r="D257" s="11" t="s">
        <v>61</v>
      </c>
      <c r="E257" s="11" t="s">
        <v>62</v>
      </c>
      <c r="F257" s="11">
        <v>2300</v>
      </c>
    </row>
    <row r="258" spans="1:6" x14ac:dyDescent="0.3">
      <c r="A258" s="81">
        <v>46905</v>
      </c>
      <c r="B258" s="11" t="s">
        <v>63</v>
      </c>
      <c r="C258" s="11" t="s">
        <v>60</v>
      </c>
      <c r="D258" s="11" t="s">
        <v>61</v>
      </c>
      <c r="E258" s="11" t="s">
        <v>62</v>
      </c>
      <c r="F258" s="11">
        <v>2300</v>
      </c>
    </row>
    <row r="259" spans="1:6" x14ac:dyDescent="0.3">
      <c r="A259" s="81">
        <v>46935</v>
      </c>
      <c r="B259" s="11" t="s">
        <v>63</v>
      </c>
      <c r="C259" s="11" t="s">
        <v>60</v>
      </c>
      <c r="D259" s="11" t="s">
        <v>61</v>
      </c>
      <c r="E259" s="11" t="s">
        <v>62</v>
      </c>
      <c r="F259" s="11">
        <v>2300</v>
      </c>
    </row>
    <row r="260" spans="1:6" x14ac:dyDescent="0.3">
      <c r="A260" s="81">
        <v>46966</v>
      </c>
      <c r="B260" s="11" t="s">
        <v>63</v>
      </c>
      <c r="C260" s="11" t="s">
        <v>60</v>
      </c>
      <c r="D260" s="11" t="s">
        <v>61</v>
      </c>
      <c r="E260" s="11" t="s">
        <v>62</v>
      </c>
      <c r="F260" s="11">
        <v>2300</v>
      </c>
    </row>
    <row r="261" spans="1:6" x14ac:dyDescent="0.3">
      <c r="A261" s="81">
        <v>46997</v>
      </c>
      <c r="B261" s="11" t="s">
        <v>63</v>
      </c>
      <c r="C261" s="11" t="s">
        <v>60</v>
      </c>
      <c r="D261" s="11" t="s">
        <v>61</v>
      </c>
      <c r="E261" s="11" t="s">
        <v>62</v>
      </c>
      <c r="F261" s="11">
        <v>2300</v>
      </c>
    </row>
    <row r="262" spans="1:6" x14ac:dyDescent="0.3">
      <c r="A262" s="81">
        <v>47027</v>
      </c>
      <c r="B262" s="11" t="s">
        <v>63</v>
      </c>
      <c r="C262" s="11" t="s">
        <v>60</v>
      </c>
      <c r="D262" s="11" t="s">
        <v>61</v>
      </c>
      <c r="E262" s="11" t="s">
        <v>62</v>
      </c>
      <c r="F262" s="11">
        <v>2300</v>
      </c>
    </row>
    <row r="263" spans="1:6" x14ac:dyDescent="0.3">
      <c r="A263" s="81">
        <v>47058</v>
      </c>
      <c r="B263" s="11" t="s">
        <v>63</v>
      </c>
      <c r="C263" s="11" t="s">
        <v>60</v>
      </c>
      <c r="D263" s="11" t="s">
        <v>61</v>
      </c>
      <c r="E263" s="11" t="s">
        <v>62</v>
      </c>
      <c r="F263" s="11">
        <v>2300</v>
      </c>
    </row>
    <row r="264" spans="1:6" x14ac:dyDescent="0.3">
      <c r="A264" s="81">
        <v>47088</v>
      </c>
      <c r="B264" s="11" t="s">
        <v>63</v>
      </c>
      <c r="C264" s="11" t="s">
        <v>60</v>
      </c>
      <c r="D264" s="11" t="s">
        <v>61</v>
      </c>
      <c r="E264" s="11" t="s">
        <v>62</v>
      </c>
      <c r="F264" s="11">
        <v>2300</v>
      </c>
    </row>
    <row r="265" spans="1:6" x14ac:dyDescent="0.3">
      <c r="A265" s="81">
        <v>47119</v>
      </c>
      <c r="B265" s="11" t="s">
        <v>63</v>
      </c>
      <c r="C265" s="11" t="s">
        <v>60</v>
      </c>
      <c r="D265" s="11" t="s">
        <v>61</v>
      </c>
      <c r="E265" s="11" t="s">
        <v>62</v>
      </c>
      <c r="F265" s="11">
        <v>2300</v>
      </c>
    </row>
    <row r="266" spans="1:6" x14ac:dyDescent="0.3">
      <c r="A266" s="81">
        <v>47150</v>
      </c>
      <c r="B266" s="11" t="s">
        <v>63</v>
      </c>
      <c r="C266" s="11" t="s">
        <v>60</v>
      </c>
      <c r="D266" s="11" t="s">
        <v>61</v>
      </c>
      <c r="E266" s="11" t="s">
        <v>62</v>
      </c>
      <c r="F266" s="11">
        <v>2300</v>
      </c>
    </row>
    <row r="267" spans="1:6" x14ac:dyDescent="0.3">
      <c r="A267" s="81">
        <v>47178</v>
      </c>
      <c r="B267" s="11" t="s">
        <v>63</v>
      </c>
      <c r="C267" s="11" t="s">
        <v>60</v>
      </c>
      <c r="D267" s="11" t="s">
        <v>61</v>
      </c>
      <c r="E267" s="11" t="s">
        <v>62</v>
      </c>
      <c r="F267" s="11">
        <v>2300</v>
      </c>
    </row>
    <row r="268" spans="1:6" x14ac:dyDescent="0.3">
      <c r="A268" s="81">
        <v>47209</v>
      </c>
      <c r="B268" s="11" t="s">
        <v>63</v>
      </c>
      <c r="C268" s="11" t="s">
        <v>60</v>
      </c>
      <c r="D268" s="11" t="s">
        <v>61</v>
      </c>
      <c r="E268" s="11" t="s">
        <v>62</v>
      </c>
      <c r="F268" s="11">
        <v>2300</v>
      </c>
    </row>
    <row r="269" spans="1:6" x14ac:dyDescent="0.3">
      <c r="A269" s="81">
        <v>47239</v>
      </c>
      <c r="B269" s="11" t="s">
        <v>63</v>
      </c>
      <c r="C269" s="11" t="s">
        <v>60</v>
      </c>
      <c r="D269" s="11" t="s">
        <v>61</v>
      </c>
      <c r="E269" s="11" t="s">
        <v>62</v>
      </c>
      <c r="F269" s="11">
        <v>2300</v>
      </c>
    </row>
    <row r="270" spans="1:6" x14ac:dyDescent="0.3">
      <c r="A270" s="81">
        <v>47270</v>
      </c>
      <c r="B270" s="11" t="s">
        <v>63</v>
      </c>
      <c r="C270" s="11" t="s">
        <v>60</v>
      </c>
      <c r="D270" s="11" t="s">
        <v>61</v>
      </c>
      <c r="E270" s="11" t="s">
        <v>62</v>
      </c>
      <c r="F270" s="11">
        <v>2300</v>
      </c>
    </row>
    <row r="271" spans="1:6" x14ac:dyDescent="0.3">
      <c r="A271" s="81">
        <v>47300</v>
      </c>
      <c r="B271" s="11" t="s">
        <v>63</v>
      </c>
      <c r="C271" s="11" t="s">
        <v>60</v>
      </c>
      <c r="D271" s="11" t="s">
        <v>61</v>
      </c>
      <c r="E271" s="11" t="s">
        <v>62</v>
      </c>
      <c r="F271" s="11">
        <v>2300</v>
      </c>
    </row>
    <row r="272" spans="1:6" x14ac:dyDescent="0.3">
      <c r="A272" s="81">
        <v>47331</v>
      </c>
      <c r="B272" s="11" t="s">
        <v>63</v>
      </c>
      <c r="C272" s="11" t="s">
        <v>60</v>
      </c>
      <c r="D272" s="11" t="s">
        <v>61</v>
      </c>
      <c r="E272" s="11" t="s">
        <v>62</v>
      </c>
      <c r="F272" s="11">
        <v>2300</v>
      </c>
    </row>
    <row r="273" spans="1:6" x14ac:dyDescent="0.3">
      <c r="A273" s="81">
        <v>47362</v>
      </c>
      <c r="B273" s="11" t="s">
        <v>63</v>
      </c>
      <c r="C273" s="11" t="s">
        <v>60</v>
      </c>
      <c r="D273" s="11" t="s">
        <v>61</v>
      </c>
      <c r="E273" s="11" t="s">
        <v>62</v>
      </c>
      <c r="F273" s="11">
        <v>2300</v>
      </c>
    </row>
    <row r="274" spans="1:6" x14ac:dyDescent="0.3">
      <c r="A274" s="81">
        <v>47392</v>
      </c>
      <c r="B274" s="11" t="s">
        <v>63</v>
      </c>
      <c r="C274" s="11" t="s">
        <v>60</v>
      </c>
      <c r="D274" s="11" t="s">
        <v>61</v>
      </c>
      <c r="E274" s="11" t="s">
        <v>62</v>
      </c>
      <c r="F274" s="11">
        <v>2300</v>
      </c>
    </row>
    <row r="275" spans="1:6" x14ac:dyDescent="0.3">
      <c r="A275" s="81">
        <v>47423</v>
      </c>
      <c r="B275" s="11" t="s">
        <v>63</v>
      </c>
      <c r="C275" s="11" t="s">
        <v>60</v>
      </c>
      <c r="D275" s="11" t="s">
        <v>61</v>
      </c>
      <c r="E275" s="11" t="s">
        <v>62</v>
      </c>
      <c r="F275" s="11">
        <v>2300</v>
      </c>
    </row>
    <row r="276" spans="1:6" x14ac:dyDescent="0.3">
      <c r="A276" s="81">
        <v>47453</v>
      </c>
      <c r="B276" s="11" t="s">
        <v>63</v>
      </c>
      <c r="C276" s="11" t="s">
        <v>60</v>
      </c>
      <c r="D276" s="11" t="s">
        <v>61</v>
      </c>
      <c r="E276" s="11" t="s">
        <v>62</v>
      </c>
      <c r="F276" s="11">
        <v>2300</v>
      </c>
    </row>
    <row r="277" spans="1:6" x14ac:dyDescent="0.3">
      <c r="A277" s="81">
        <v>47484</v>
      </c>
      <c r="B277" s="11" t="s">
        <v>63</v>
      </c>
      <c r="C277" s="11" t="s">
        <v>60</v>
      </c>
      <c r="D277" s="11" t="s">
        <v>61</v>
      </c>
      <c r="E277" s="11" t="s">
        <v>62</v>
      </c>
      <c r="F277" s="11">
        <v>2300</v>
      </c>
    </row>
    <row r="278" spans="1:6" x14ac:dyDescent="0.3">
      <c r="A278" s="81">
        <v>47515</v>
      </c>
      <c r="B278" s="11" t="s">
        <v>63</v>
      </c>
      <c r="C278" s="11" t="s">
        <v>60</v>
      </c>
      <c r="D278" s="11" t="s">
        <v>61</v>
      </c>
      <c r="E278" s="11" t="s">
        <v>62</v>
      </c>
      <c r="F278" s="11">
        <v>2300</v>
      </c>
    </row>
    <row r="279" spans="1:6" x14ac:dyDescent="0.3">
      <c r="A279" s="81">
        <v>47543</v>
      </c>
      <c r="B279" s="11" t="s">
        <v>63</v>
      </c>
      <c r="C279" s="11" t="s">
        <v>60</v>
      </c>
      <c r="D279" s="11" t="s">
        <v>61</v>
      </c>
      <c r="E279" s="11" t="s">
        <v>62</v>
      </c>
      <c r="F279" s="11">
        <v>2300</v>
      </c>
    </row>
    <row r="280" spans="1:6" x14ac:dyDescent="0.3">
      <c r="A280" s="81">
        <v>47574</v>
      </c>
      <c r="B280" s="11" t="s">
        <v>63</v>
      </c>
      <c r="C280" s="11" t="s">
        <v>60</v>
      </c>
      <c r="D280" s="11" t="s">
        <v>61</v>
      </c>
      <c r="E280" s="11" t="s">
        <v>62</v>
      </c>
      <c r="F280" s="11">
        <v>2300</v>
      </c>
    </row>
    <row r="281" spans="1:6" x14ac:dyDescent="0.3">
      <c r="A281" s="81">
        <v>47604</v>
      </c>
      <c r="B281" s="11" t="s">
        <v>63</v>
      </c>
      <c r="C281" s="11" t="s">
        <v>60</v>
      </c>
      <c r="D281" s="11" t="s">
        <v>61</v>
      </c>
      <c r="E281" s="11" t="s">
        <v>62</v>
      </c>
      <c r="F281" s="11">
        <v>2300</v>
      </c>
    </row>
    <row r="282" spans="1:6" x14ac:dyDescent="0.3">
      <c r="A282" s="81">
        <v>47635</v>
      </c>
      <c r="B282" s="11" t="s">
        <v>63</v>
      </c>
      <c r="C282" s="11" t="s">
        <v>60</v>
      </c>
      <c r="D282" s="11" t="s">
        <v>61</v>
      </c>
      <c r="E282" s="11" t="s">
        <v>62</v>
      </c>
      <c r="F282" s="11">
        <v>2300</v>
      </c>
    </row>
    <row r="283" spans="1:6" x14ac:dyDescent="0.3">
      <c r="A283" s="81">
        <v>47665</v>
      </c>
      <c r="B283" s="11" t="s">
        <v>63</v>
      </c>
      <c r="C283" s="11" t="s">
        <v>60</v>
      </c>
      <c r="D283" s="11" t="s">
        <v>61</v>
      </c>
      <c r="E283" s="11" t="s">
        <v>62</v>
      </c>
      <c r="F283" s="11">
        <v>2300</v>
      </c>
    </row>
    <row r="284" spans="1:6" x14ac:dyDescent="0.3">
      <c r="A284" s="81">
        <v>47696</v>
      </c>
      <c r="B284" s="11" t="s">
        <v>63</v>
      </c>
      <c r="C284" s="11" t="s">
        <v>60</v>
      </c>
      <c r="D284" s="11" t="s">
        <v>61</v>
      </c>
      <c r="E284" s="11" t="s">
        <v>62</v>
      </c>
      <c r="F284" s="11">
        <v>2300</v>
      </c>
    </row>
    <row r="285" spans="1:6" x14ac:dyDescent="0.3">
      <c r="A285" s="81">
        <v>47727</v>
      </c>
      <c r="B285" s="11" t="s">
        <v>63</v>
      </c>
      <c r="C285" s="11" t="s">
        <v>60</v>
      </c>
      <c r="D285" s="11" t="s">
        <v>61</v>
      </c>
      <c r="E285" s="11" t="s">
        <v>62</v>
      </c>
      <c r="F285" s="11">
        <v>2300</v>
      </c>
    </row>
    <row r="286" spans="1:6" x14ac:dyDescent="0.3">
      <c r="A286" s="81">
        <v>47757</v>
      </c>
      <c r="B286" s="11" t="s">
        <v>63</v>
      </c>
      <c r="C286" s="11" t="s">
        <v>60</v>
      </c>
      <c r="D286" s="11" t="s">
        <v>61</v>
      </c>
      <c r="E286" s="11" t="s">
        <v>62</v>
      </c>
      <c r="F286" s="11">
        <v>2300</v>
      </c>
    </row>
    <row r="287" spans="1:6" x14ac:dyDescent="0.3">
      <c r="A287" s="81">
        <v>47788</v>
      </c>
      <c r="B287" s="11" t="s">
        <v>63</v>
      </c>
      <c r="C287" s="11" t="s">
        <v>60</v>
      </c>
      <c r="D287" s="11" t="s">
        <v>61</v>
      </c>
      <c r="E287" s="11" t="s">
        <v>62</v>
      </c>
      <c r="F287" s="11">
        <v>2300</v>
      </c>
    </row>
    <row r="288" spans="1:6" x14ac:dyDescent="0.3">
      <c r="A288" s="81">
        <v>47818</v>
      </c>
      <c r="B288" s="11" t="s">
        <v>63</v>
      </c>
      <c r="C288" s="11" t="s">
        <v>60</v>
      </c>
      <c r="D288" s="11" t="s">
        <v>61</v>
      </c>
      <c r="E288" s="11" t="s">
        <v>62</v>
      </c>
      <c r="F288" s="11">
        <v>2300</v>
      </c>
    </row>
    <row r="289" spans="1:6" x14ac:dyDescent="0.3">
      <c r="A289" s="81">
        <v>47849</v>
      </c>
      <c r="B289" s="11" t="s">
        <v>63</v>
      </c>
      <c r="C289" s="11" t="s">
        <v>60</v>
      </c>
      <c r="D289" s="11" t="s">
        <v>61</v>
      </c>
      <c r="E289" s="11" t="s">
        <v>62</v>
      </c>
      <c r="F289" s="11">
        <v>2300</v>
      </c>
    </row>
    <row r="290" spans="1:6" x14ac:dyDescent="0.3">
      <c r="A290" s="81">
        <v>47880</v>
      </c>
      <c r="B290" s="11" t="s">
        <v>63</v>
      </c>
      <c r="C290" s="11" t="s">
        <v>60</v>
      </c>
      <c r="D290" s="11" t="s">
        <v>61</v>
      </c>
      <c r="E290" s="11" t="s">
        <v>62</v>
      </c>
      <c r="F290" s="11">
        <v>2300</v>
      </c>
    </row>
    <row r="291" spans="1:6" x14ac:dyDescent="0.3">
      <c r="A291" s="81">
        <v>47908</v>
      </c>
      <c r="B291" s="11" t="s">
        <v>63</v>
      </c>
      <c r="C291" s="11" t="s">
        <v>60</v>
      </c>
      <c r="D291" s="11" t="s">
        <v>61</v>
      </c>
      <c r="E291" s="11" t="s">
        <v>62</v>
      </c>
      <c r="F291" s="11">
        <v>2300</v>
      </c>
    </row>
    <row r="292" spans="1:6" x14ac:dyDescent="0.3">
      <c r="A292" s="81">
        <v>47939</v>
      </c>
      <c r="B292" s="11" t="s">
        <v>63</v>
      </c>
      <c r="C292" s="11" t="s">
        <v>60</v>
      </c>
      <c r="D292" s="11" t="s">
        <v>61</v>
      </c>
      <c r="E292" s="11" t="s">
        <v>62</v>
      </c>
      <c r="F292" s="11">
        <v>2300</v>
      </c>
    </row>
    <row r="293" spans="1:6" x14ac:dyDescent="0.3">
      <c r="A293" s="81">
        <v>47969</v>
      </c>
      <c r="B293" s="11" t="s">
        <v>63</v>
      </c>
      <c r="C293" s="11" t="s">
        <v>60</v>
      </c>
      <c r="D293" s="11" t="s">
        <v>61</v>
      </c>
      <c r="E293" s="11" t="s">
        <v>62</v>
      </c>
      <c r="F293" s="11">
        <v>2300</v>
      </c>
    </row>
    <row r="294" spans="1:6" x14ac:dyDescent="0.3">
      <c r="A294" s="81">
        <v>48000</v>
      </c>
      <c r="B294" s="11" t="s">
        <v>63</v>
      </c>
      <c r="C294" s="11" t="s">
        <v>60</v>
      </c>
      <c r="D294" s="11" t="s">
        <v>61</v>
      </c>
      <c r="E294" s="11" t="s">
        <v>62</v>
      </c>
      <c r="F294" s="11">
        <v>2300</v>
      </c>
    </row>
    <row r="295" spans="1:6" x14ac:dyDescent="0.3">
      <c r="A295" s="81">
        <v>48030</v>
      </c>
      <c r="B295" s="11" t="s">
        <v>63</v>
      </c>
      <c r="C295" s="11" t="s">
        <v>60</v>
      </c>
      <c r="D295" s="11" t="s">
        <v>61</v>
      </c>
      <c r="E295" s="11" t="s">
        <v>62</v>
      </c>
      <c r="F295" s="11">
        <v>2300</v>
      </c>
    </row>
    <row r="296" spans="1:6" x14ac:dyDescent="0.3">
      <c r="A296" s="81">
        <v>48061</v>
      </c>
      <c r="B296" s="11" t="s">
        <v>63</v>
      </c>
      <c r="C296" s="11" t="s">
        <v>60</v>
      </c>
      <c r="D296" s="11" t="s">
        <v>61</v>
      </c>
      <c r="E296" s="11" t="s">
        <v>62</v>
      </c>
      <c r="F296" s="11">
        <v>2300</v>
      </c>
    </row>
    <row r="297" spans="1:6" x14ac:dyDescent="0.3">
      <c r="A297" s="81">
        <v>48092</v>
      </c>
      <c r="B297" s="11" t="s">
        <v>63</v>
      </c>
      <c r="C297" s="11" t="s">
        <v>60</v>
      </c>
      <c r="D297" s="11" t="s">
        <v>61</v>
      </c>
      <c r="E297" s="11" t="s">
        <v>62</v>
      </c>
      <c r="F297" s="11">
        <v>2300</v>
      </c>
    </row>
    <row r="298" spans="1:6" x14ac:dyDescent="0.3">
      <c r="A298" s="81">
        <v>45536</v>
      </c>
      <c r="C298" s="11" t="s">
        <v>65</v>
      </c>
      <c r="F298" s="82">
        <v>1110</v>
      </c>
    </row>
    <row r="299" spans="1:6" x14ac:dyDescent="0.3">
      <c r="A299" s="81">
        <v>45566</v>
      </c>
      <c r="C299" s="11" t="s">
        <v>65</v>
      </c>
      <c r="F299" s="82">
        <v>1110</v>
      </c>
    </row>
    <row r="300" spans="1:6" x14ac:dyDescent="0.3">
      <c r="A300" s="81">
        <v>45597</v>
      </c>
      <c r="C300" s="11" t="s">
        <v>65</v>
      </c>
      <c r="F300" s="82">
        <v>1110</v>
      </c>
    </row>
    <row r="301" spans="1:6" x14ac:dyDescent="0.3">
      <c r="A301" s="81">
        <v>45627</v>
      </c>
      <c r="C301" s="11" t="s">
        <v>65</v>
      </c>
      <c r="F301" s="82">
        <v>1110</v>
      </c>
    </row>
    <row r="302" spans="1:6" x14ac:dyDescent="0.3">
      <c r="A302" s="81">
        <v>45658</v>
      </c>
      <c r="B302" s="11"/>
      <c r="C302" s="11" t="s">
        <v>65</v>
      </c>
      <c r="F302" s="82">
        <v>1110</v>
      </c>
    </row>
    <row r="303" spans="1:6" x14ac:dyDescent="0.3">
      <c r="A303" s="81">
        <v>45689</v>
      </c>
      <c r="B303" s="11"/>
      <c r="C303" s="11" t="s">
        <v>65</v>
      </c>
      <c r="F303" s="82">
        <v>1110</v>
      </c>
    </row>
    <row r="304" spans="1:6" x14ac:dyDescent="0.3">
      <c r="A304" s="81">
        <v>45717</v>
      </c>
      <c r="B304" s="11"/>
      <c r="C304" s="11" t="s">
        <v>65</v>
      </c>
      <c r="F304" s="82">
        <v>1110</v>
      </c>
    </row>
    <row r="305" spans="1:6" x14ac:dyDescent="0.3">
      <c r="A305" s="81">
        <v>45748</v>
      </c>
      <c r="B305" s="11"/>
      <c r="C305" s="11" t="s">
        <v>65</v>
      </c>
      <c r="F305" s="82">
        <v>1110</v>
      </c>
    </row>
    <row r="306" spans="1:6" x14ac:dyDescent="0.3">
      <c r="A306" s="81">
        <v>45778</v>
      </c>
      <c r="B306" s="11"/>
      <c r="C306" s="11" t="s">
        <v>65</v>
      </c>
      <c r="F306" s="82">
        <v>1110</v>
      </c>
    </row>
    <row r="307" spans="1:6" x14ac:dyDescent="0.3">
      <c r="A307" s="81">
        <v>45809</v>
      </c>
      <c r="B307" s="11"/>
      <c r="C307" s="11" t="s">
        <v>65</v>
      </c>
      <c r="F307" s="82">
        <v>1110</v>
      </c>
    </row>
    <row r="308" spans="1:6" x14ac:dyDescent="0.3">
      <c r="A308" s="81">
        <v>45839</v>
      </c>
      <c r="B308" s="11"/>
      <c r="C308" s="11" t="s">
        <v>65</v>
      </c>
      <c r="F308" s="82">
        <v>1110</v>
      </c>
    </row>
    <row r="309" spans="1:6" x14ac:dyDescent="0.3">
      <c r="A309" s="81">
        <v>45870</v>
      </c>
      <c r="B309" s="11"/>
      <c r="C309" s="11" t="s">
        <v>65</v>
      </c>
      <c r="F309" s="82">
        <v>1110</v>
      </c>
    </row>
    <row r="310" spans="1:6" x14ac:dyDescent="0.3">
      <c r="A310" s="81">
        <v>45901</v>
      </c>
      <c r="B310" s="11"/>
      <c r="C310" s="11" t="s">
        <v>65</v>
      </c>
      <c r="F310" s="82">
        <v>1110</v>
      </c>
    </row>
    <row r="311" spans="1:6" x14ac:dyDescent="0.3">
      <c r="A311" s="81">
        <v>45931</v>
      </c>
      <c r="B311" s="11"/>
      <c r="C311" s="11" t="s">
        <v>65</v>
      </c>
      <c r="F311" s="82">
        <v>1110</v>
      </c>
    </row>
    <row r="312" spans="1:6" x14ac:dyDescent="0.3">
      <c r="A312" s="81">
        <v>45962</v>
      </c>
      <c r="B312" s="11"/>
      <c r="C312" s="11" t="s">
        <v>65</v>
      </c>
      <c r="F312" s="82">
        <v>1110</v>
      </c>
    </row>
    <row r="313" spans="1:6" x14ac:dyDescent="0.3">
      <c r="A313" s="81">
        <v>45992</v>
      </c>
      <c r="B313" s="11"/>
      <c r="C313" s="11" t="s">
        <v>65</v>
      </c>
      <c r="F313" s="82">
        <v>1110</v>
      </c>
    </row>
    <row r="314" spans="1:6" x14ac:dyDescent="0.3">
      <c r="A314" s="81">
        <v>46023</v>
      </c>
      <c r="B314" s="11"/>
      <c r="C314" s="11" t="s">
        <v>65</v>
      </c>
      <c r="F314" s="82">
        <v>1110</v>
      </c>
    </row>
    <row r="315" spans="1:6" x14ac:dyDescent="0.3">
      <c r="A315" s="81">
        <v>46054</v>
      </c>
      <c r="B315" s="11"/>
      <c r="C315" s="11" t="s">
        <v>65</v>
      </c>
      <c r="F315" s="82">
        <v>1110</v>
      </c>
    </row>
    <row r="316" spans="1:6" x14ac:dyDescent="0.3">
      <c r="A316" s="81">
        <v>46082</v>
      </c>
      <c r="B316" s="11"/>
      <c r="C316" s="11" t="s">
        <v>65</v>
      </c>
      <c r="F316" s="82">
        <v>1110</v>
      </c>
    </row>
    <row r="317" spans="1:6" x14ac:dyDescent="0.3">
      <c r="A317" s="81">
        <v>46113</v>
      </c>
      <c r="B317" s="11"/>
      <c r="C317" s="11" t="s">
        <v>65</v>
      </c>
      <c r="F317" s="82">
        <v>1110</v>
      </c>
    </row>
    <row r="318" spans="1:6" x14ac:dyDescent="0.3">
      <c r="A318" s="81">
        <v>46143</v>
      </c>
      <c r="B318" s="11"/>
      <c r="C318" s="11" t="s">
        <v>65</v>
      </c>
      <c r="F318" s="82">
        <v>1110</v>
      </c>
    </row>
    <row r="319" spans="1:6" x14ac:dyDescent="0.3">
      <c r="A319" s="81">
        <v>46174</v>
      </c>
      <c r="B319" s="11"/>
      <c r="C319" s="11" t="s">
        <v>65</v>
      </c>
      <c r="F319" s="82">
        <v>1110</v>
      </c>
    </row>
    <row r="320" spans="1:6" x14ac:dyDescent="0.3">
      <c r="A320" s="81">
        <v>46204</v>
      </c>
      <c r="B320" s="11"/>
      <c r="C320" s="11" t="s">
        <v>65</v>
      </c>
      <c r="F320" s="82">
        <v>1110</v>
      </c>
    </row>
    <row r="321" spans="1:6" x14ac:dyDescent="0.3">
      <c r="A321" s="81">
        <v>46235</v>
      </c>
      <c r="B321" s="11"/>
      <c r="C321" s="11" t="s">
        <v>65</v>
      </c>
      <c r="F321" s="82">
        <v>1110</v>
      </c>
    </row>
    <row r="322" spans="1:6" x14ac:dyDescent="0.3">
      <c r="A322" s="81">
        <v>46266</v>
      </c>
      <c r="B322" s="11"/>
      <c r="C322" s="11" t="s">
        <v>65</v>
      </c>
      <c r="F322" s="82">
        <v>1110</v>
      </c>
    </row>
    <row r="323" spans="1:6" x14ac:dyDescent="0.3">
      <c r="A323" s="81">
        <v>46296</v>
      </c>
      <c r="B323" s="11"/>
      <c r="C323" s="11" t="s">
        <v>65</v>
      </c>
      <c r="F323" s="82">
        <v>1110</v>
      </c>
    </row>
    <row r="324" spans="1:6" x14ac:dyDescent="0.3">
      <c r="A324" s="81">
        <v>46327</v>
      </c>
      <c r="B324" s="11"/>
      <c r="C324" s="11" t="s">
        <v>65</v>
      </c>
      <c r="F324" s="82">
        <v>1110</v>
      </c>
    </row>
    <row r="325" spans="1:6" x14ac:dyDescent="0.3">
      <c r="A325" s="81">
        <v>46357</v>
      </c>
      <c r="B325" s="11"/>
      <c r="C325" s="11" t="s">
        <v>65</v>
      </c>
      <c r="F325" s="82">
        <v>1110</v>
      </c>
    </row>
    <row r="326" spans="1:6" x14ac:dyDescent="0.3">
      <c r="A326" s="81">
        <v>46388</v>
      </c>
      <c r="B326" s="11"/>
      <c r="C326" s="11" t="s">
        <v>65</v>
      </c>
      <c r="F326" s="82">
        <v>1110</v>
      </c>
    </row>
    <row r="327" spans="1:6" x14ac:dyDescent="0.3">
      <c r="A327" s="81">
        <v>46419</v>
      </c>
      <c r="B327" s="11"/>
      <c r="C327" s="11" t="s">
        <v>65</v>
      </c>
      <c r="F327" s="82">
        <v>1110</v>
      </c>
    </row>
    <row r="328" spans="1:6" x14ac:dyDescent="0.3">
      <c r="A328" s="81">
        <v>46447</v>
      </c>
      <c r="B328" s="11"/>
      <c r="C328" s="11" t="s">
        <v>65</v>
      </c>
      <c r="F328" s="82">
        <v>1110</v>
      </c>
    </row>
    <row r="329" spans="1:6" x14ac:dyDescent="0.3">
      <c r="A329" s="81">
        <v>46478</v>
      </c>
      <c r="B329" s="11"/>
      <c r="C329" s="11" t="s">
        <v>65</v>
      </c>
      <c r="F329" s="82">
        <v>1110</v>
      </c>
    </row>
    <row r="330" spans="1:6" x14ac:dyDescent="0.3">
      <c r="A330" s="81">
        <v>46508</v>
      </c>
      <c r="B330" s="11"/>
      <c r="C330" s="11" t="s">
        <v>65</v>
      </c>
      <c r="F330" s="82">
        <v>1110</v>
      </c>
    </row>
    <row r="331" spans="1:6" x14ac:dyDescent="0.3">
      <c r="A331" s="81">
        <v>46539</v>
      </c>
      <c r="B331" s="11"/>
      <c r="C331" s="11" t="s">
        <v>65</v>
      </c>
      <c r="F331" s="82">
        <v>1110</v>
      </c>
    </row>
    <row r="332" spans="1:6" x14ac:dyDescent="0.3">
      <c r="A332" s="81">
        <v>46569</v>
      </c>
      <c r="B332" s="11"/>
      <c r="C332" s="11" t="s">
        <v>65</v>
      </c>
      <c r="F332" s="82">
        <v>1110</v>
      </c>
    </row>
    <row r="333" spans="1:6" x14ac:dyDescent="0.3">
      <c r="A333" s="81">
        <v>46600</v>
      </c>
      <c r="B333" s="11"/>
      <c r="C333" s="11" t="s">
        <v>65</v>
      </c>
      <c r="F333" s="82">
        <v>1110</v>
      </c>
    </row>
    <row r="334" spans="1:6" x14ac:dyDescent="0.3">
      <c r="A334" s="81">
        <v>46631</v>
      </c>
      <c r="B334" s="11"/>
      <c r="C334" s="11" t="s">
        <v>65</v>
      </c>
      <c r="F334" s="82">
        <v>1110</v>
      </c>
    </row>
    <row r="335" spans="1:6" x14ac:dyDescent="0.3">
      <c r="A335" s="81">
        <v>46661</v>
      </c>
      <c r="B335" s="11"/>
      <c r="C335" s="11" t="s">
        <v>65</v>
      </c>
      <c r="F335" s="82">
        <v>1110</v>
      </c>
    </row>
    <row r="336" spans="1:6" x14ac:dyDescent="0.3">
      <c r="A336" s="81">
        <v>46692</v>
      </c>
      <c r="B336" s="11"/>
      <c r="C336" s="11" t="s">
        <v>65</v>
      </c>
      <c r="F336" s="82">
        <v>1110</v>
      </c>
    </row>
    <row r="337" spans="1:6" x14ac:dyDescent="0.3">
      <c r="A337" s="81">
        <v>46722</v>
      </c>
      <c r="B337" s="11"/>
      <c r="C337" s="11" t="s">
        <v>65</v>
      </c>
      <c r="F337" s="82">
        <v>1110</v>
      </c>
    </row>
    <row r="338" spans="1:6" x14ac:dyDescent="0.3">
      <c r="A338" s="81">
        <v>46753</v>
      </c>
      <c r="B338" s="11"/>
      <c r="C338" s="11" t="s">
        <v>65</v>
      </c>
      <c r="F338" s="82">
        <v>1110</v>
      </c>
    </row>
    <row r="339" spans="1:6" x14ac:dyDescent="0.3">
      <c r="A339" s="81">
        <v>46784</v>
      </c>
      <c r="B339" s="11"/>
      <c r="C339" s="11" t="s">
        <v>65</v>
      </c>
      <c r="F339" s="82">
        <v>1110</v>
      </c>
    </row>
    <row r="340" spans="1:6" x14ac:dyDescent="0.3">
      <c r="A340" s="81">
        <v>46813</v>
      </c>
      <c r="B340" s="11"/>
      <c r="C340" s="11" t="s">
        <v>65</v>
      </c>
      <c r="F340" s="82">
        <v>1110</v>
      </c>
    </row>
    <row r="341" spans="1:6" x14ac:dyDescent="0.3">
      <c r="A341" s="81">
        <v>46844</v>
      </c>
      <c r="B341" s="11"/>
      <c r="C341" s="11" t="s">
        <v>65</v>
      </c>
      <c r="F341" s="82">
        <v>1110</v>
      </c>
    </row>
    <row r="342" spans="1:6" x14ac:dyDescent="0.3">
      <c r="A342" s="81">
        <v>46874</v>
      </c>
      <c r="B342" s="11"/>
      <c r="C342" s="11" t="s">
        <v>65</v>
      </c>
      <c r="F342" s="82">
        <v>1110</v>
      </c>
    </row>
    <row r="343" spans="1:6" x14ac:dyDescent="0.3">
      <c r="A343" s="81">
        <v>46905</v>
      </c>
      <c r="B343" s="11"/>
      <c r="C343" s="11" t="s">
        <v>65</v>
      </c>
      <c r="F343" s="82">
        <v>1110</v>
      </c>
    </row>
    <row r="344" spans="1:6" x14ac:dyDescent="0.3">
      <c r="A344" s="81">
        <v>46935</v>
      </c>
      <c r="B344" s="11"/>
      <c r="C344" s="11" t="s">
        <v>65</v>
      </c>
      <c r="F344" s="82">
        <v>1110</v>
      </c>
    </row>
    <row r="345" spans="1:6" x14ac:dyDescent="0.3">
      <c r="A345" s="81">
        <v>46966</v>
      </c>
      <c r="B345" s="11"/>
      <c r="C345" s="11" t="s">
        <v>65</v>
      </c>
      <c r="F345" s="82">
        <v>1110</v>
      </c>
    </row>
    <row r="346" spans="1:6" x14ac:dyDescent="0.3">
      <c r="A346" s="81">
        <v>46997</v>
      </c>
      <c r="B346" s="11"/>
      <c r="C346" s="11" t="s">
        <v>65</v>
      </c>
      <c r="F346" s="82">
        <v>1110</v>
      </c>
    </row>
    <row r="347" spans="1:6" x14ac:dyDescent="0.3">
      <c r="A347" s="81">
        <v>47027</v>
      </c>
      <c r="B347" s="11"/>
      <c r="C347" s="11" t="s">
        <v>65</v>
      </c>
      <c r="F347" s="82">
        <v>1110</v>
      </c>
    </row>
    <row r="348" spans="1:6" x14ac:dyDescent="0.3">
      <c r="A348" s="81">
        <v>47058</v>
      </c>
      <c r="B348" s="11"/>
      <c r="C348" s="11" t="s">
        <v>65</v>
      </c>
      <c r="F348" s="82">
        <v>1110</v>
      </c>
    </row>
    <row r="349" spans="1:6" x14ac:dyDescent="0.3">
      <c r="A349" s="81">
        <v>47088</v>
      </c>
      <c r="B349" s="11"/>
      <c r="C349" s="11" t="s">
        <v>65</v>
      </c>
      <c r="F349" s="82">
        <v>1110</v>
      </c>
    </row>
    <row r="350" spans="1:6" x14ac:dyDescent="0.3">
      <c r="A350" s="81">
        <v>47119</v>
      </c>
      <c r="B350" s="11"/>
      <c r="C350" s="11" t="s">
        <v>65</v>
      </c>
      <c r="F350" s="82">
        <v>1110</v>
      </c>
    </row>
    <row r="351" spans="1:6" x14ac:dyDescent="0.3">
      <c r="A351" s="81">
        <v>47150</v>
      </c>
      <c r="B351" s="11"/>
      <c r="C351" s="11" t="s">
        <v>65</v>
      </c>
      <c r="F351" s="82">
        <v>1110</v>
      </c>
    </row>
    <row r="352" spans="1:6" x14ac:dyDescent="0.3">
      <c r="A352" s="81">
        <v>47178</v>
      </c>
      <c r="B352" s="11"/>
      <c r="C352" s="11" t="s">
        <v>65</v>
      </c>
      <c r="F352" s="82">
        <v>1110</v>
      </c>
    </row>
    <row r="353" spans="1:6" x14ac:dyDescent="0.3">
      <c r="A353" s="81">
        <v>47209</v>
      </c>
      <c r="B353" s="11"/>
      <c r="C353" s="11" t="s">
        <v>65</v>
      </c>
      <c r="F353" s="82">
        <v>1110</v>
      </c>
    </row>
    <row r="354" spans="1:6" x14ac:dyDescent="0.3">
      <c r="A354" s="81">
        <v>47239</v>
      </c>
      <c r="B354" s="11"/>
      <c r="C354" s="11" t="s">
        <v>65</v>
      </c>
      <c r="F354" s="82">
        <v>1110</v>
      </c>
    </row>
    <row r="355" spans="1:6" x14ac:dyDescent="0.3">
      <c r="A355" s="81">
        <v>47270</v>
      </c>
      <c r="B355" s="11"/>
      <c r="C355" s="11" t="s">
        <v>65</v>
      </c>
      <c r="F355" s="82">
        <v>1110</v>
      </c>
    </row>
    <row r="356" spans="1:6" x14ac:dyDescent="0.3">
      <c r="A356" s="81">
        <v>47300</v>
      </c>
      <c r="B356" s="11"/>
      <c r="C356" s="11" t="s">
        <v>65</v>
      </c>
      <c r="F356" s="82">
        <v>1110</v>
      </c>
    </row>
    <row r="357" spans="1:6" x14ac:dyDescent="0.3">
      <c r="A357" s="81">
        <v>47331</v>
      </c>
      <c r="B357" s="11"/>
      <c r="C357" s="11" t="s">
        <v>65</v>
      </c>
      <c r="F357" s="82">
        <v>1110</v>
      </c>
    </row>
    <row r="358" spans="1:6" x14ac:dyDescent="0.3">
      <c r="A358" s="81">
        <v>47362</v>
      </c>
      <c r="B358" s="11"/>
      <c r="C358" s="11" t="s">
        <v>65</v>
      </c>
      <c r="F358" s="82">
        <v>1110</v>
      </c>
    </row>
    <row r="359" spans="1:6" x14ac:dyDescent="0.3">
      <c r="A359" s="81">
        <v>47392</v>
      </c>
      <c r="B359" s="11"/>
      <c r="C359" s="11" t="s">
        <v>65</v>
      </c>
      <c r="F359" s="82">
        <v>1110</v>
      </c>
    </row>
    <row r="360" spans="1:6" x14ac:dyDescent="0.3">
      <c r="A360" s="81">
        <v>47423</v>
      </c>
      <c r="B360" s="11"/>
      <c r="C360" s="11" t="s">
        <v>65</v>
      </c>
      <c r="F360" s="82">
        <v>1110</v>
      </c>
    </row>
    <row r="361" spans="1:6" x14ac:dyDescent="0.3">
      <c r="A361" s="81">
        <v>47453</v>
      </c>
      <c r="B361" s="11"/>
      <c r="C361" s="11" t="s">
        <v>65</v>
      </c>
      <c r="F361" s="82">
        <v>1110</v>
      </c>
    </row>
    <row r="362" spans="1:6" x14ac:dyDescent="0.3">
      <c r="A362" s="81">
        <v>47484</v>
      </c>
      <c r="B362" s="11"/>
      <c r="C362" s="11" t="s">
        <v>65</v>
      </c>
      <c r="F362" s="82">
        <v>1110</v>
      </c>
    </row>
    <row r="363" spans="1:6" x14ac:dyDescent="0.3">
      <c r="A363" s="81">
        <v>47515</v>
      </c>
      <c r="B363" s="11"/>
      <c r="C363" s="11" t="s">
        <v>65</v>
      </c>
      <c r="F363" s="82">
        <v>1110</v>
      </c>
    </row>
    <row r="364" spans="1:6" x14ac:dyDescent="0.3">
      <c r="A364" s="81">
        <v>47543</v>
      </c>
      <c r="B364" s="11"/>
      <c r="C364" s="11" t="s">
        <v>65</v>
      </c>
      <c r="F364" s="82">
        <v>1110</v>
      </c>
    </row>
    <row r="365" spans="1:6" x14ac:dyDescent="0.3">
      <c r="A365" s="81">
        <v>47574</v>
      </c>
      <c r="B365" s="11"/>
      <c r="C365" s="11" t="s">
        <v>65</v>
      </c>
      <c r="F365" s="82">
        <v>1110</v>
      </c>
    </row>
    <row r="366" spans="1:6" x14ac:dyDescent="0.3">
      <c r="A366" s="81">
        <v>47604</v>
      </c>
      <c r="B366" s="11"/>
      <c r="C366" s="11" t="s">
        <v>65</v>
      </c>
      <c r="F366" s="82">
        <v>1110</v>
      </c>
    </row>
    <row r="367" spans="1:6" x14ac:dyDescent="0.3">
      <c r="A367" s="81">
        <v>47635</v>
      </c>
      <c r="B367" s="11"/>
      <c r="C367" s="11" t="s">
        <v>65</v>
      </c>
      <c r="F367" s="82">
        <v>1110</v>
      </c>
    </row>
    <row r="368" spans="1:6" x14ac:dyDescent="0.3">
      <c r="A368" s="81">
        <v>47665</v>
      </c>
      <c r="B368" s="11"/>
      <c r="C368" s="11" t="s">
        <v>65</v>
      </c>
      <c r="F368" s="82">
        <v>1110</v>
      </c>
    </row>
    <row r="369" spans="1:6" x14ac:dyDescent="0.3">
      <c r="A369" s="81">
        <v>47696</v>
      </c>
      <c r="B369" s="11"/>
      <c r="C369" s="11" t="s">
        <v>65</v>
      </c>
      <c r="F369" s="82">
        <v>1110</v>
      </c>
    </row>
    <row r="370" spans="1:6" x14ac:dyDescent="0.3">
      <c r="A370" s="81">
        <v>47727</v>
      </c>
      <c r="B370" s="11"/>
      <c r="C370" s="11" t="s">
        <v>65</v>
      </c>
      <c r="F370" s="82">
        <v>1110</v>
      </c>
    </row>
    <row r="371" spans="1:6" x14ac:dyDescent="0.3">
      <c r="A371" s="81">
        <v>47757</v>
      </c>
      <c r="B371" s="11"/>
      <c r="C371" s="11" t="s">
        <v>65</v>
      </c>
      <c r="F371" s="82">
        <v>1110</v>
      </c>
    </row>
    <row r="372" spans="1:6" x14ac:dyDescent="0.3">
      <c r="A372" s="81">
        <v>47788</v>
      </c>
      <c r="B372" s="11"/>
      <c r="C372" s="11" t="s">
        <v>65</v>
      </c>
      <c r="F372" s="82">
        <v>1110</v>
      </c>
    </row>
    <row r="373" spans="1:6" x14ac:dyDescent="0.3">
      <c r="A373" s="81">
        <v>47818</v>
      </c>
      <c r="B373" s="11"/>
      <c r="C373" s="11" t="s">
        <v>65</v>
      </c>
      <c r="F373" s="82">
        <v>1110</v>
      </c>
    </row>
    <row r="374" spans="1:6" x14ac:dyDescent="0.3">
      <c r="A374" s="81">
        <v>47849</v>
      </c>
      <c r="B374" s="11"/>
      <c r="C374" s="11" t="s">
        <v>65</v>
      </c>
      <c r="F374" s="82">
        <v>1110</v>
      </c>
    </row>
    <row r="375" spans="1:6" x14ac:dyDescent="0.3">
      <c r="A375" s="81">
        <v>47880</v>
      </c>
      <c r="B375" s="11"/>
      <c r="C375" s="11" t="s">
        <v>65</v>
      </c>
      <c r="F375" s="82">
        <v>1110</v>
      </c>
    </row>
    <row r="376" spans="1:6" x14ac:dyDescent="0.3">
      <c r="A376" s="81">
        <v>47908</v>
      </c>
      <c r="B376" s="11"/>
      <c r="C376" s="11" t="s">
        <v>65</v>
      </c>
      <c r="F376" s="82">
        <v>1110</v>
      </c>
    </row>
    <row r="377" spans="1:6" x14ac:dyDescent="0.3">
      <c r="A377" s="81">
        <v>47939</v>
      </c>
      <c r="B377" s="11"/>
      <c r="C377" s="11" t="s">
        <v>65</v>
      </c>
      <c r="F377" s="82">
        <v>1110</v>
      </c>
    </row>
    <row r="378" spans="1:6" x14ac:dyDescent="0.3">
      <c r="A378" s="81">
        <v>47969</v>
      </c>
      <c r="B378" s="11"/>
      <c r="C378" s="11" t="s">
        <v>65</v>
      </c>
      <c r="F378" s="82">
        <v>1110</v>
      </c>
    </row>
    <row r="379" spans="1:6" x14ac:dyDescent="0.3">
      <c r="A379" s="81">
        <v>48000</v>
      </c>
      <c r="B379" s="11"/>
      <c r="C379" s="11" t="s">
        <v>65</v>
      </c>
      <c r="F379" s="82">
        <v>1110</v>
      </c>
    </row>
    <row r="380" spans="1:6" x14ac:dyDescent="0.3">
      <c r="A380" s="81">
        <v>48030</v>
      </c>
      <c r="B380" s="11"/>
      <c r="C380" s="11" t="s">
        <v>65</v>
      </c>
      <c r="F380" s="82">
        <v>1110</v>
      </c>
    </row>
    <row r="381" spans="1:6" x14ac:dyDescent="0.3">
      <c r="A381" s="81">
        <v>48061</v>
      </c>
      <c r="B381" s="11"/>
      <c r="C381" s="11" t="s">
        <v>65</v>
      </c>
      <c r="F381" s="82">
        <v>1110</v>
      </c>
    </row>
    <row r="382" spans="1:6" x14ac:dyDescent="0.3">
      <c r="A382" s="81">
        <v>48092</v>
      </c>
      <c r="B382" s="11"/>
      <c r="C382" s="11" t="s">
        <v>65</v>
      </c>
      <c r="F382" s="82">
        <v>1110</v>
      </c>
    </row>
    <row r="383" spans="1:6" x14ac:dyDescent="0.3">
      <c r="A383" s="81">
        <v>45536</v>
      </c>
      <c r="B383" s="79" t="s">
        <v>143</v>
      </c>
      <c r="C383" s="11" t="s">
        <v>90</v>
      </c>
      <c r="D383" s="9" t="s">
        <v>145</v>
      </c>
      <c r="E383" s="9" t="s">
        <v>145</v>
      </c>
      <c r="F383" s="11">
        <v>314.98127059296229</v>
      </c>
    </row>
    <row r="384" spans="1:6" x14ac:dyDescent="0.3">
      <c r="A384" s="81">
        <v>45566</v>
      </c>
      <c r="B384" s="79" t="s">
        <v>143</v>
      </c>
      <c r="C384" s="11" t="s">
        <v>90</v>
      </c>
      <c r="D384" s="9" t="s">
        <v>145</v>
      </c>
      <c r="E384" s="9" t="s">
        <v>145</v>
      </c>
      <c r="F384" s="11">
        <v>322.55617694592712</v>
      </c>
    </row>
    <row r="385" spans="1:6" x14ac:dyDescent="0.3">
      <c r="A385" s="81">
        <v>45597</v>
      </c>
      <c r="B385" s="79" t="s">
        <v>143</v>
      </c>
      <c r="C385" s="11" t="s">
        <v>90</v>
      </c>
      <c r="D385" s="9" t="s">
        <v>145</v>
      </c>
      <c r="E385" s="9" t="s">
        <v>145</v>
      </c>
      <c r="F385" s="11">
        <v>330.16895783065678</v>
      </c>
    </row>
    <row r="386" spans="1:6" x14ac:dyDescent="0.3">
      <c r="A386" s="81">
        <v>45627</v>
      </c>
      <c r="B386" s="79" t="s">
        <v>143</v>
      </c>
      <c r="C386" s="11" t="s">
        <v>90</v>
      </c>
      <c r="D386" s="9" t="s">
        <v>145</v>
      </c>
      <c r="E386" s="9" t="s">
        <v>145</v>
      </c>
      <c r="F386" s="11">
        <v>337.81980261981005</v>
      </c>
    </row>
    <row r="387" spans="1:6" x14ac:dyDescent="0.3">
      <c r="A387" s="81">
        <v>45658</v>
      </c>
      <c r="B387" s="79" t="s">
        <v>143</v>
      </c>
      <c r="C387" s="11" t="s">
        <v>90</v>
      </c>
      <c r="D387" s="9" t="s">
        <v>145</v>
      </c>
      <c r="E387" s="9" t="s">
        <v>145</v>
      </c>
      <c r="F387" s="11">
        <v>345.5089016329091</v>
      </c>
    </row>
    <row r="388" spans="1:6" x14ac:dyDescent="0.3">
      <c r="A388" s="81">
        <v>45689</v>
      </c>
      <c r="B388" s="79" t="s">
        <v>143</v>
      </c>
      <c r="C388" s="11" t="s">
        <v>90</v>
      </c>
      <c r="D388" s="9" t="s">
        <v>145</v>
      </c>
      <c r="E388" s="9" t="s">
        <v>145</v>
      </c>
      <c r="F388" s="11">
        <v>353.23644614107366</v>
      </c>
    </row>
    <row r="389" spans="1:6" x14ac:dyDescent="0.3">
      <c r="A389" s="81">
        <v>45717</v>
      </c>
      <c r="B389" s="79" t="s">
        <v>143</v>
      </c>
      <c r="C389" s="11" t="s">
        <v>90</v>
      </c>
      <c r="D389" s="9" t="s">
        <v>145</v>
      </c>
      <c r="E389" s="9" t="s">
        <v>145</v>
      </c>
      <c r="F389" s="11">
        <v>361.00262837177905</v>
      </c>
    </row>
    <row r="390" spans="1:6" x14ac:dyDescent="0.3">
      <c r="A390" s="81">
        <v>45748</v>
      </c>
      <c r="B390" s="79" t="s">
        <v>143</v>
      </c>
      <c r="C390" s="11" t="s">
        <v>90</v>
      </c>
      <c r="D390" s="9" t="s">
        <v>145</v>
      </c>
      <c r="E390" s="9" t="s">
        <v>145</v>
      </c>
      <c r="F390" s="11">
        <v>368.80764151363792</v>
      </c>
    </row>
    <row r="391" spans="1:6" x14ac:dyDescent="0.3">
      <c r="A391" s="81">
        <v>45778</v>
      </c>
      <c r="B391" s="79" t="s">
        <v>143</v>
      </c>
      <c r="C391" s="11" t="s">
        <v>90</v>
      </c>
      <c r="D391" s="9" t="s">
        <v>145</v>
      </c>
      <c r="E391" s="9" t="s">
        <v>145</v>
      </c>
      <c r="F391" s="11">
        <v>376.65167972120611</v>
      </c>
    </row>
    <row r="392" spans="1:6" x14ac:dyDescent="0.3">
      <c r="A392" s="81">
        <v>45809</v>
      </c>
      <c r="B392" s="79" t="s">
        <v>143</v>
      </c>
      <c r="C392" s="11" t="s">
        <v>90</v>
      </c>
      <c r="D392" s="9" t="s">
        <v>145</v>
      </c>
      <c r="E392" s="9" t="s">
        <v>145</v>
      </c>
      <c r="F392" s="11">
        <v>384.53493811981213</v>
      </c>
    </row>
    <row r="393" spans="1:6" x14ac:dyDescent="0.3">
      <c r="A393" s="81">
        <v>45839</v>
      </c>
      <c r="B393" s="79" t="s">
        <v>143</v>
      </c>
      <c r="C393" s="11" t="s">
        <v>90</v>
      </c>
      <c r="D393" s="9" t="s">
        <v>145</v>
      </c>
      <c r="E393" s="9" t="s">
        <v>145</v>
      </c>
      <c r="F393" s="11">
        <v>392.45761281041126</v>
      </c>
    </row>
    <row r="394" spans="1:6" x14ac:dyDescent="0.3">
      <c r="A394" s="81">
        <v>45870</v>
      </c>
      <c r="B394" s="79" t="s">
        <v>143</v>
      </c>
      <c r="C394" s="11" t="s">
        <v>90</v>
      </c>
      <c r="D394" s="9" t="s">
        <v>145</v>
      </c>
      <c r="E394" s="9" t="s">
        <v>145</v>
      </c>
      <c r="F394">
        <v>400.41990087446328</v>
      </c>
    </row>
    <row r="395" spans="1:6" x14ac:dyDescent="0.3">
      <c r="A395" s="81">
        <v>45901</v>
      </c>
      <c r="B395" s="79" t="s">
        <v>143</v>
      </c>
      <c r="C395" s="11" t="s">
        <v>90</v>
      </c>
      <c r="D395" s="9" t="s">
        <v>145</v>
      </c>
      <c r="E395" s="9" t="s">
        <v>145</v>
      </c>
      <c r="F395">
        <v>408.42200037883555</v>
      </c>
    </row>
    <row r="396" spans="1:6" x14ac:dyDescent="0.3">
      <c r="A396" s="81">
        <v>45931</v>
      </c>
      <c r="B396" s="79" t="s">
        <v>143</v>
      </c>
      <c r="C396" s="11" t="s">
        <v>90</v>
      </c>
      <c r="D396" s="9" t="s">
        <v>145</v>
      </c>
      <c r="E396" s="9" t="s">
        <v>145</v>
      </c>
      <c r="F396">
        <v>416.46411038072978</v>
      </c>
    </row>
    <row r="397" spans="1:6" x14ac:dyDescent="0.3">
      <c r="A397" s="81">
        <v>45962</v>
      </c>
      <c r="B397" s="79" t="s">
        <v>143</v>
      </c>
      <c r="C397" s="11" t="s">
        <v>90</v>
      </c>
      <c r="D397" s="9" t="s">
        <v>145</v>
      </c>
      <c r="E397" s="9" t="s">
        <v>145</v>
      </c>
      <c r="F397">
        <v>424.54643093263331</v>
      </c>
    </row>
    <row r="398" spans="1:6" x14ac:dyDescent="0.3">
      <c r="A398" s="81">
        <v>45992</v>
      </c>
      <c r="B398" s="79" t="s">
        <v>143</v>
      </c>
      <c r="C398" s="11" t="s">
        <v>90</v>
      </c>
      <c r="D398" s="9" t="s">
        <v>145</v>
      </c>
      <c r="E398" s="9" t="s">
        <v>145</v>
      </c>
      <c r="F398">
        <v>432.66916308729651</v>
      </c>
    </row>
    <row r="399" spans="1:6" x14ac:dyDescent="0.3">
      <c r="A399" s="81">
        <v>46023</v>
      </c>
      <c r="B399" s="79" t="s">
        <v>143</v>
      </c>
      <c r="C399" s="11" t="s">
        <v>90</v>
      </c>
      <c r="D399" s="9" t="s">
        <v>145</v>
      </c>
      <c r="E399" s="9" t="s">
        <v>145</v>
      </c>
      <c r="F399">
        <v>440.83250890273303</v>
      </c>
    </row>
    <row r="400" spans="1:6" x14ac:dyDescent="0.3">
      <c r="A400" s="81">
        <v>46054</v>
      </c>
      <c r="B400" s="79" t="s">
        <v>143</v>
      </c>
      <c r="C400" s="11" t="s">
        <v>90</v>
      </c>
      <c r="D400" s="9" t="s">
        <v>145</v>
      </c>
      <c r="E400" s="9" t="s">
        <v>145</v>
      </c>
      <c r="F400">
        <v>449.03667144724665</v>
      </c>
    </row>
    <row r="401" spans="1:6" x14ac:dyDescent="0.3">
      <c r="A401" s="81">
        <v>46082</v>
      </c>
      <c r="B401" s="79" t="s">
        <v>143</v>
      </c>
      <c r="C401" s="11" t="s">
        <v>90</v>
      </c>
      <c r="D401" s="9" t="s">
        <v>145</v>
      </c>
      <c r="E401" s="9" t="s">
        <v>145</v>
      </c>
      <c r="F401">
        <v>457.28185480448292</v>
      </c>
    </row>
    <row r="402" spans="1:6" x14ac:dyDescent="0.3">
      <c r="A402" s="81">
        <v>46113</v>
      </c>
      <c r="B402" s="79" t="s">
        <v>143</v>
      </c>
      <c r="C402" s="11" t="s">
        <v>90</v>
      </c>
      <c r="D402" s="9" t="s">
        <v>145</v>
      </c>
      <c r="E402" s="9" t="s">
        <v>145</v>
      </c>
      <c r="F402">
        <v>465.56826407850536</v>
      </c>
    </row>
    <row r="403" spans="1:6" x14ac:dyDescent="0.3">
      <c r="A403" s="81">
        <v>46143</v>
      </c>
      <c r="B403" s="79" t="s">
        <v>143</v>
      </c>
      <c r="C403" s="11" t="s">
        <v>90</v>
      </c>
      <c r="D403" s="9" t="s">
        <v>145</v>
      </c>
      <c r="E403" s="9" t="s">
        <v>145</v>
      </c>
      <c r="F403">
        <v>473.89610539889787</v>
      </c>
    </row>
    <row r="404" spans="1:6" x14ac:dyDescent="0.3">
      <c r="A404" s="81">
        <v>46174</v>
      </c>
      <c r="B404" s="79" t="s">
        <v>143</v>
      </c>
      <c r="C404" s="11" t="s">
        <v>90</v>
      </c>
      <c r="D404" s="9" t="s">
        <v>145</v>
      </c>
      <c r="E404" s="9" t="s">
        <v>145</v>
      </c>
      <c r="F404">
        <v>482.26558592589248</v>
      </c>
    </row>
    <row r="405" spans="1:6" x14ac:dyDescent="0.3">
      <c r="A405" s="81">
        <v>46204</v>
      </c>
      <c r="B405" s="79" t="s">
        <v>143</v>
      </c>
      <c r="C405" s="11" t="s">
        <v>90</v>
      </c>
      <c r="D405" s="9" t="s">
        <v>145</v>
      </c>
      <c r="E405" s="9" t="s">
        <v>145</v>
      </c>
      <c r="F405">
        <v>490.67691385552189</v>
      </c>
    </row>
    <row r="406" spans="1:6" x14ac:dyDescent="0.3">
      <c r="A406" s="81">
        <v>46235</v>
      </c>
      <c r="B406" s="79" t="s">
        <v>143</v>
      </c>
      <c r="C406" s="11" t="s">
        <v>90</v>
      </c>
      <c r="D406" s="9" t="s">
        <v>145</v>
      </c>
      <c r="E406" s="9" t="s">
        <v>145</v>
      </c>
      <c r="F406">
        <v>499.13029842479955</v>
      </c>
    </row>
    <row r="407" spans="1:6" x14ac:dyDescent="0.3">
      <c r="A407" s="81">
        <v>46266</v>
      </c>
      <c r="B407" s="79" t="s">
        <v>143</v>
      </c>
      <c r="C407" s="11" t="s">
        <v>90</v>
      </c>
      <c r="D407" s="9" t="s">
        <v>145</v>
      </c>
      <c r="E407" s="9" t="s">
        <v>145</v>
      </c>
      <c r="F407">
        <v>507.6259499169235</v>
      </c>
    </row>
    <row r="408" spans="1:6" x14ac:dyDescent="0.3">
      <c r="A408" s="81">
        <v>46296</v>
      </c>
      <c r="B408" s="79" t="s">
        <v>143</v>
      </c>
      <c r="C408" s="11" t="s">
        <v>90</v>
      </c>
      <c r="D408" s="9" t="s">
        <v>145</v>
      </c>
      <c r="E408" s="9" t="s">
        <v>145</v>
      </c>
      <c r="F408">
        <v>516.1640796665082</v>
      </c>
    </row>
    <row r="409" spans="1:6" x14ac:dyDescent="0.3">
      <c r="A409" s="81">
        <v>46327</v>
      </c>
      <c r="B409" s="79" t="s">
        <v>143</v>
      </c>
      <c r="C409" s="11" t="s">
        <v>90</v>
      </c>
      <c r="D409" s="9" t="s">
        <v>145</v>
      </c>
      <c r="E409" s="9" t="s">
        <v>145</v>
      </c>
      <c r="F409">
        <v>524.74490006484064</v>
      </c>
    </row>
    <row r="410" spans="1:6" x14ac:dyDescent="0.3">
      <c r="A410" s="81">
        <v>46357</v>
      </c>
      <c r="B410" s="79" t="s">
        <v>143</v>
      </c>
      <c r="C410" s="11" t="s">
        <v>90</v>
      </c>
      <c r="D410" s="9" t="s">
        <v>145</v>
      </c>
      <c r="E410" s="9" t="s">
        <v>145</v>
      </c>
      <c r="F410">
        <v>533.36862456516485</v>
      </c>
    </row>
    <row r="411" spans="1:6" x14ac:dyDescent="0.3">
      <c r="A411" s="81">
        <v>46388</v>
      </c>
      <c r="B411" s="79" t="s">
        <v>143</v>
      </c>
      <c r="C411" s="11" t="s">
        <v>90</v>
      </c>
      <c r="D411" s="9" t="s">
        <v>145</v>
      </c>
      <c r="E411" s="9" t="s">
        <v>145</v>
      </c>
      <c r="F411">
        <v>542.03546768799072</v>
      </c>
    </row>
    <row r="412" spans="1:6" x14ac:dyDescent="0.3">
      <c r="A412" s="81">
        <v>46419</v>
      </c>
      <c r="B412" s="79" t="s">
        <v>143</v>
      </c>
      <c r="C412" s="11" t="s">
        <v>90</v>
      </c>
      <c r="D412" s="9" t="s">
        <v>145</v>
      </c>
      <c r="E412" s="9" t="s">
        <v>145</v>
      </c>
      <c r="F412">
        <v>550.74564502643068</v>
      </c>
    </row>
    <row r="413" spans="1:6" x14ac:dyDescent="0.3">
      <c r="A413" s="81">
        <v>46447</v>
      </c>
      <c r="B413" s="79" t="s">
        <v>143</v>
      </c>
      <c r="C413" s="11" t="s">
        <v>90</v>
      </c>
      <c r="D413" s="9" t="s">
        <v>145</v>
      </c>
      <c r="E413" s="9" t="s">
        <v>145</v>
      </c>
      <c r="F413">
        <v>559.49937325156282</v>
      </c>
    </row>
    <row r="414" spans="1:6" x14ac:dyDescent="0.3">
      <c r="A414" s="81">
        <v>46478</v>
      </c>
      <c r="B414" s="79" t="s">
        <v>143</v>
      </c>
      <c r="C414" s="11" t="s">
        <v>90</v>
      </c>
      <c r="D414" s="9" t="s">
        <v>145</v>
      </c>
      <c r="E414" s="9" t="s">
        <v>145</v>
      </c>
      <c r="F414">
        <v>568.2968701178205</v>
      </c>
    </row>
    <row r="415" spans="1:6" x14ac:dyDescent="0.3">
      <c r="A415" s="81">
        <v>46508</v>
      </c>
      <c r="B415" s="79" t="s">
        <v>143</v>
      </c>
      <c r="C415" s="11" t="s">
        <v>90</v>
      </c>
      <c r="D415" s="9" t="s">
        <v>145</v>
      </c>
      <c r="E415" s="9" t="s">
        <v>145</v>
      </c>
      <c r="F415">
        <v>577.1383544684096</v>
      </c>
    </row>
    <row r="416" spans="1:6" x14ac:dyDescent="0.3">
      <c r="A416" s="81">
        <v>46539</v>
      </c>
      <c r="B416" s="79" t="s">
        <v>143</v>
      </c>
      <c r="C416" s="11" t="s">
        <v>90</v>
      </c>
      <c r="D416" s="9" t="s">
        <v>145</v>
      </c>
      <c r="E416" s="9" t="s">
        <v>145</v>
      </c>
      <c r="F416">
        <v>586.02404624075166</v>
      </c>
    </row>
    <row r="417" spans="1:6" x14ac:dyDescent="0.3">
      <c r="A417" s="81">
        <v>46569</v>
      </c>
      <c r="B417" s="79" t="s">
        <v>143</v>
      </c>
      <c r="C417" s="11" t="s">
        <v>90</v>
      </c>
      <c r="D417" s="9" t="s">
        <v>145</v>
      </c>
      <c r="E417" s="9" t="s">
        <v>145</v>
      </c>
      <c r="F417">
        <v>594.95416647195543</v>
      </c>
    </row>
    <row r="418" spans="1:6" x14ac:dyDescent="0.3">
      <c r="A418" s="81">
        <v>46600</v>
      </c>
      <c r="B418" s="79" t="s">
        <v>143</v>
      </c>
      <c r="C418" s="11" t="s">
        <v>90</v>
      </c>
      <c r="D418" s="9" t="s">
        <v>145</v>
      </c>
      <c r="E418" s="9" t="s">
        <v>145</v>
      </c>
      <c r="F418">
        <v>603.92893730431524</v>
      </c>
    </row>
    <row r="419" spans="1:6" x14ac:dyDescent="0.3">
      <c r="A419" s="81">
        <v>46631</v>
      </c>
      <c r="B419" s="79" t="s">
        <v>143</v>
      </c>
      <c r="C419" s="11" t="s">
        <v>90</v>
      </c>
      <c r="D419" s="9" t="s">
        <v>145</v>
      </c>
      <c r="E419" s="9" t="s">
        <v>145</v>
      </c>
      <c r="F419">
        <v>612.94858199083683</v>
      </c>
    </row>
    <row r="420" spans="1:6" x14ac:dyDescent="0.3">
      <c r="A420" s="81">
        <v>46661</v>
      </c>
      <c r="B420" s="79" t="s">
        <v>143</v>
      </c>
      <c r="C420" s="11" t="s">
        <v>90</v>
      </c>
      <c r="D420" s="9" t="s">
        <v>145</v>
      </c>
      <c r="E420" s="9" t="s">
        <v>145</v>
      </c>
      <c r="F420">
        <v>622.01332490079096</v>
      </c>
    </row>
    <row r="421" spans="1:6" x14ac:dyDescent="0.3">
      <c r="A421" s="81">
        <v>46692</v>
      </c>
      <c r="B421" s="79" t="s">
        <v>143</v>
      </c>
      <c r="C421" s="11" t="s">
        <v>90</v>
      </c>
      <c r="D421" s="9" t="s">
        <v>145</v>
      </c>
      <c r="E421" s="9" t="s">
        <v>145</v>
      </c>
      <c r="F421">
        <v>631.12339152529501</v>
      </c>
    </row>
    <row r="422" spans="1:6" x14ac:dyDescent="0.3">
      <c r="A422" s="81">
        <v>46722</v>
      </c>
      <c r="B422" s="79" t="s">
        <v>143</v>
      </c>
      <c r="C422" s="11" t="s">
        <v>90</v>
      </c>
      <c r="D422" s="9" t="s">
        <v>145</v>
      </c>
      <c r="E422" s="9" t="s">
        <v>145</v>
      </c>
      <c r="F422">
        <v>640.27900848292154</v>
      </c>
    </row>
    <row r="423" spans="1:6" x14ac:dyDescent="0.3">
      <c r="A423" s="81">
        <v>46753</v>
      </c>
      <c r="B423" s="79" t="s">
        <v>143</v>
      </c>
      <c r="C423" s="11" t="s">
        <v>90</v>
      </c>
      <c r="D423" s="9" t="s">
        <v>145</v>
      </c>
      <c r="E423" s="9" t="s">
        <v>145</v>
      </c>
      <c r="F423">
        <v>649.4804035253361</v>
      </c>
    </row>
    <row r="424" spans="1:6" x14ac:dyDescent="0.3">
      <c r="A424" s="81">
        <v>46784</v>
      </c>
      <c r="B424" s="79" t="s">
        <v>143</v>
      </c>
      <c r="C424" s="11" t="s">
        <v>90</v>
      </c>
      <c r="D424" s="9" t="s">
        <v>145</v>
      </c>
      <c r="E424" s="9" t="s">
        <v>145</v>
      </c>
      <c r="F424">
        <v>658.72780554296276</v>
      </c>
    </row>
    <row r="425" spans="1:6" x14ac:dyDescent="0.3">
      <c r="A425" s="81">
        <v>46813</v>
      </c>
      <c r="B425" s="79" t="s">
        <v>143</v>
      </c>
      <c r="C425" s="11" t="s">
        <v>90</v>
      </c>
      <c r="D425" s="9" t="s">
        <v>145</v>
      </c>
      <c r="E425" s="9" t="s">
        <v>145</v>
      </c>
      <c r="F425">
        <v>668.02144457067755</v>
      </c>
    </row>
    <row r="426" spans="1:6" x14ac:dyDescent="0.3">
      <c r="A426" s="81">
        <v>46844</v>
      </c>
      <c r="B426" s="79" t="s">
        <v>143</v>
      </c>
      <c r="C426" s="11" t="s">
        <v>90</v>
      </c>
      <c r="D426" s="9" t="s">
        <v>145</v>
      </c>
      <c r="E426" s="9" t="s">
        <v>145</v>
      </c>
      <c r="F426">
        <v>677.36155179353091</v>
      </c>
    </row>
    <row r="427" spans="1:6" x14ac:dyDescent="0.3">
      <c r="A427" s="81">
        <v>46874</v>
      </c>
      <c r="B427" s="79" t="s">
        <v>143</v>
      </c>
      <c r="C427" s="11" t="s">
        <v>90</v>
      </c>
      <c r="D427" s="9" t="s">
        <v>145</v>
      </c>
      <c r="E427" s="9" t="s">
        <v>145</v>
      </c>
      <c r="F427">
        <v>686.74835955249853</v>
      </c>
    </row>
    <row r="428" spans="1:6" x14ac:dyDescent="0.3">
      <c r="A428" s="81">
        <v>46905</v>
      </c>
      <c r="B428" s="79" t="s">
        <v>143</v>
      </c>
      <c r="C428" s="11" t="s">
        <v>90</v>
      </c>
      <c r="D428" s="9" t="s">
        <v>145</v>
      </c>
      <c r="E428" s="9" t="s">
        <v>145</v>
      </c>
      <c r="F428">
        <v>696.18210135026095</v>
      </c>
    </row>
    <row r="429" spans="1:6" x14ac:dyDescent="0.3">
      <c r="A429" s="81">
        <v>46935</v>
      </c>
      <c r="B429" s="79" t="s">
        <v>143</v>
      </c>
      <c r="C429" s="11" t="s">
        <v>90</v>
      </c>
      <c r="D429" s="9" t="s">
        <v>145</v>
      </c>
      <c r="E429" s="9" t="s">
        <v>145</v>
      </c>
      <c r="F429">
        <v>705.66301185701229</v>
      </c>
    </row>
    <row r="430" spans="1:6" x14ac:dyDescent="0.3">
      <c r="A430" s="81">
        <v>46966</v>
      </c>
      <c r="B430" s="79" t="s">
        <v>143</v>
      </c>
      <c r="C430" s="11" t="s">
        <v>90</v>
      </c>
      <c r="D430" s="9" t="s">
        <v>145</v>
      </c>
      <c r="E430" s="9" t="s">
        <v>145</v>
      </c>
      <c r="F430">
        <v>715.19132691629738</v>
      </c>
    </row>
    <row r="431" spans="1:6" x14ac:dyDescent="0.3">
      <c r="A431" s="81">
        <v>46997</v>
      </c>
      <c r="B431" s="79" t="s">
        <v>143</v>
      </c>
      <c r="C431" s="11" t="s">
        <v>90</v>
      </c>
      <c r="D431" s="9" t="s">
        <v>145</v>
      </c>
      <c r="E431" s="9" t="s">
        <v>145</v>
      </c>
      <c r="F431">
        <v>724.76728355087891</v>
      </c>
    </row>
    <row r="432" spans="1:6" x14ac:dyDescent="0.3">
      <c r="A432" s="81">
        <v>47027</v>
      </c>
      <c r="B432" s="79" t="s">
        <v>143</v>
      </c>
      <c r="C432" s="11" t="s">
        <v>90</v>
      </c>
      <c r="D432" s="9" t="s">
        <v>145</v>
      </c>
      <c r="E432" s="9" t="s">
        <v>145</v>
      </c>
      <c r="F432">
        <v>734.39111996863323</v>
      </c>
    </row>
    <row r="433" spans="1:6" x14ac:dyDescent="0.3">
      <c r="A433" s="81">
        <v>47058</v>
      </c>
      <c r="B433" s="79" t="s">
        <v>143</v>
      </c>
      <c r="C433" s="11" t="s">
        <v>90</v>
      </c>
      <c r="D433" s="9" t="s">
        <v>145</v>
      </c>
      <c r="E433" s="9" t="s">
        <v>145</v>
      </c>
      <c r="F433">
        <v>744.06307556847651</v>
      </c>
    </row>
    <row r="434" spans="1:6" x14ac:dyDescent="0.3">
      <c r="A434" s="81">
        <v>47088</v>
      </c>
      <c r="B434" s="79" t="s">
        <v>143</v>
      </c>
      <c r="C434" s="11" t="s">
        <v>90</v>
      </c>
      <c r="D434" s="9" t="s">
        <v>145</v>
      </c>
      <c r="E434" s="9" t="s">
        <v>145</v>
      </c>
      <c r="F434">
        <v>753.78339094631883</v>
      </c>
    </row>
    <row r="435" spans="1:6" x14ac:dyDescent="0.3">
      <c r="A435" s="81">
        <v>47119</v>
      </c>
      <c r="B435" s="79" t="s">
        <v>143</v>
      </c>
      <c r="C435" s="11" t="s">
        <v>90</v>
      </c>
      <c r="D435" s="9" t="s">
        <v>145</v>
      </c>
      <c r="E435" s="9" t="s">
        <v>145</v>
      </c>
      <c r="F435">
        <v>763.55230790105031</v>
      </c>
    </row>
    <row r="436" spans="1:6" x14ac:dyDescent="0.3">
      <c r="A436" s="81">
        <v>47150</v>
      </c>
      <c r="B436" s="79" t="s">
        <v>143</v>
      </c>
      <c r="C436" s="11" t="s">
        <v>90</v>
      </c>
      <c r="D436" s="9" t="s">
        <v>145</v>
      </c>
      <c r="E436" s="9" t="s">
        <v>145</v>
      </c>
      <c r="F436">
        <v>773.37006944055565</v>
      </c>
    </row>
    <row r="437" spans="1:6" x14ac:dyDescent="0.3">
      <c r="A437" s="81">
        <v>47178</v>
      </c>
      <c r="B437" s="79" t="s">
        <v>143</v>
      </c>
      <c r="C437" s="11" t="s">
        <v>90</v>
      </c>
      <c r="D437" s="9" t="s">
        <v>145</v>
      </c>
      <c r="E437" s="9" t="s">
        <v>145</v>
      </c>
      <c r="F437">
        <v>783.23691978775832</v>
      </c>
    </row>
    <row r="438" spans="1:6" x14ac:dyDescent="0.3">
      <c r="A438" s="81">
        <v>47209</v>
      </c>
      <c r="B438" s="79" t="s">
        <v>143</v>
      </c>
      <c r="C438" s="11" t="s">
        <v>90</v>
      </c>
      <c r="D438" s="9" t="s">
        <v>145</v>
      </c>
      <c r="E438" s="9" t="s">
        <v>145</v>
      </c>
      <c r="F438">
        <v>793.15310438669724</v>
      </c>
    </row>
    <row r="439" spans="1:6" x14ac:dyDescent="0.3">
      <c r="A439" s="81">
        <v>47239</v>
      </c>
      <c r="B439" s="79" t="s">
        <v>143</v>
      </c>
      <c r="C439" s="11" t="s">
        <v>90</v>
      </c>
      <c r="D439" s="9" t="s">
        <v>145</v>
      </c>
      <c r="E439" s="9" t="s">
        <v>145</v>
      </c>
      <c r="F439">
        <v>803.1188699086307</v>
      </c>
    </row>
    <row r="440" spans="1:6" x14ac:dyDescent="0.3">
      <c r="A440" s="81">
        <v>47270</v>
      </c>
      <c r="B440" s="79" t="s">
        <v>143</v>
      </c>
      <c r="C440" s="11" t="s">
        <v>90</v>
      </c>
      <c r="D440" s="9" t="s">
        <v>145</v>
      </c>
      <c r="E440" s="9" t="s">
        <v>145</v>
      </c>
      <c r="F440">
        <v>813.13446425817381</v>
      </c>
    </row>
    <row r="441" spans="1:6" x14ac:dyDescent="0.3">
      <c r="A441" s="81">
        <v>47300</v>
      </c>
      <c r="B441" s="79" t="s">
        <v>143</v>
      </c>
      <c r="C441" s="11" t="s">
        <v>90</v>
      </c>
      <c r="D441" s="9" t="s">
        <v>145</v>
      </c>
      <c r="E441" s="9" t="s">
        <v>145</v>
      </c>
      <c r="F441">
        <v>823.20013657946481</v>
      </c>
    </row>
    <row r="442" spans="1:6" x14ac:dyDescent="0.3">
      <c r="A442" s="81">
        <v>47331</v>
      </c>
      <c r="B442" s="79" t="s">
        <v>143</v>
      </c>
      <c r="C442" s="11" t="s">
        <v>90</v>
      </c>
      <c r="D442" s="9" t="s">
        <v>145</v>
      </c>
      <c r="E442" s="9" t="s">
        <v>145</v>
      </c>
      <c r="F442">
        <v>833.31613726236208</v>
      </c>
    </row>
    <row r="443" spans="1:6" x14ac:dyDescent="0.3">
      <c r="A443" s="81">
        <v>47362</v>
      </c>
      <c r="B443" s="79" t="s">
        <v>143</v>
      </c>
      <c r="C443" s="11" t="s">
        <v>90</v>
      </c>
      <c r="D443" s="9" t="s">
        <v>145</v>
      </c>
      <c r="E443" s="9" t="s">
        <v>145</v>
      </c>
      <c r="F443">
        <v>843.48271794867378</v>
      </c>
    </row>
    <row r="444" spans="1:6" x14ac:dyDescent="0.3">
      <c r="A444" s="81">
        <v>47392</v>
      </c>
      <c r="B444" s="79" t="s">
        <v>143</v>
      </c>
      <c r="C444" s="11" t="s">
        <v>90</v>
      </c>
      <c r="D444" s="9" t="s">
        <v>145</v>
      </c>
      <c r="E444" s="9" t="s">
        <v>145</v>
      </c>
      <c r="F444">
        <v>853.70013153841717</v>
      </c>
    </row>
    <row r="445" spans="1:6" x14ac:dyDescent="0.3">
      <c r="A445" s="81">
        <v>47423</v>
      </c>
      <c r="B445" s="79" t="s">
        <v>143</v>
      </c>
      <c r="C445" s="11" t="s">
        <v>90</v>
      </c>
      <c r="D445" s="9" t="s">
        <v>145</v>
      </c>
      <c r="E445" s="9" t="s">
        <v>145</v>
      </c>
      <c r="F445">
        <v>863.9686321961093</v>
      </c>
    </row>
    <row r="446" spans="1:6" x14ac:dyDescent="0.3">
      <c r="A446" s="81">
        <v>47453</v>
      </c>
      <c r="B446" s="79" t="s">
        <v>143</v>
      </c>
      <c r="C446" s="11" t="s">
        <v>90</v>
      </c>
      <c r="D446" s="9" t="s">
        <v>145</v>
      </c>
      <c r="E446" s="9" t="s">
        <v>145</v>
      </c>
      <c r="F446">
        <v>874.28847535708974</v>
      </c>
    </row>
    <row r="447" spans="1:6" x14ac:dyDescent="0.3">
      <c r="A447" s="81">
        <v>47484</v>
      </c>
      <c r="B447" s="79" t="s">
        <v>143</v>
      </c>
      <c r="C447" s="11" t="s">
        <v>90</v>
      </c>
      <c r="D447" s="9" t="s">
        <v>145</v>
      </c>
      <c r="E447" s="9" t="s">
        <v>145</v>
      </c>
      <c r="F447">
        <v>884.6599177338752</v>
      </c>
    </row>
    <row r="448" spans="1:6" x14ac:dyDescent="0.3">
      <c r="A448" s="81">
        <v>47515</v>
      </c>
      <c r="B448" s="79" t="s">
        <v>143</v>
      </c>
      <c r="C448" s="11" t="s">
        <v>90</v>
      </c>
      <c r="D448" s="9" t="s">
        <v>145</v>
      </c>
      <c r="E448" s="9" t="s">
        <v>145</v>
      </c>
      <c r="F448">
        <v>895.08321732254444</v>
      </c>
    </row>
    <row r="449" spans="1:6" x14ac:dyDescent="0.3">
      <c r="A449" s="81">
        <v>47543</v>
      </c>
      <c r="B449" s="79" t="s">
        <v>143</v>
      </c>
      <c r="C449" s="11" t="s">
        <v>90</v>
      </c>
      <c r="D449" s="9" t="s">
        <v>145</v>
      </c>
      <c r="E449" s="9" t="s">
        <v>145</v>
      </c>
      <c r="F449">
        <v>905.55863340915721</v>
      </c>
    </row>
    <row r="450" spans="1:6" x14ac:dyDescent="0.3">
      <c r="A450" s="81">
        <v>47574</v>
      </c>
      <c r="B450" s="79" t="s">
        <v>143</v>
      </c>
      <c r="C450" s="11" t="s">
        <v>90</v>
      </c>
      <c r="D450" s="9" t="s">
        <v>145</v>
      </c>
      <c r="E450" s="9" t="s">
        <v>145</v>
      </c>
      <c r="F450">
        <v>916.08642657620294</v>
      </c>
    </row>
    <row r="451" spans="1:6" x14ac:dyDescent="0.3">
      <c r="A451" s="81">
        <v>47604</v>
      </c>
      <c r="B451" s="79" t="s">
        <v>143</v>
      </c>
      <c r="C451" s="11" t="s">
        <v>90</v>
      </c>
      <c r="D451" s="9" t="s">
        <v>145</v>
      </c>
      <c r="E451" s="9" t="s">
        <v>145</v>
      </c>
      <c r="F451">
        <v>926.66685870908384</v>
      </c>
    </row>
    <row r="452" spans="1:6" x14ac:dyDescent="0.3">
      <c r="A452" s="81">
        <v>47635</v>
      </c>
      <c r="B452" s="79" t="s">
        <v>143</v>
      </c>
      <c r="C452" s="11" t="s">
        <v>90</v>
      </c>
      <c r="D452" s="9" t="s">
        <v>145</v>
      </c>
      <c r="E452" s="9" t="s">
        <v>145</v>
      </c>
      <c r="F452">
        <v>937.30019300262938</v>
      </c>
    </row>
    <row r="453" spans="1:6" x14ac:dyDescent="0.3">
      <c r="A453" s="81">
        <v>47665</v>
      </c>
      <c r="B453" s="79" t="s">
        <v>143</v>
      </c>
      <c r="C453" s="11" t="s">
        <v>90</v>
      </c>
      <c r="D453" s="9" t="s">
        <v>145</v>
      </c>
      <c r="E453" s="9" t="s">
        <v>145</v>
      </c>
      <c r="F453">
        <v>947.98669396764251</v>
      </c>
    </row>
    <row r="454" spans="1:6" x14ac:dyDescent="0.3">
      <c r="A454" s="81">
        <v>47696</v>
      </c>
      <c r="B454" s="79" t="s">
        <v>143</v>
      </c>
      <c r="C454" s="11" t="s">
        <v>90</v>
      </c>
      <c r="D454" s="9" t="s">
        <v>145</v>
      </c>
      <c r="E454" s="9" t="s">
        <v>145</v>
      </c>
      <c r="F454">
        <v>958.7266274374806</v>
      </c>
    </row>
    <row r="455" spans="1:6" x14ac:dyDescent="0.3">
      <c r="A455" s="81">
        <v>47727</v>
      </c>
      <c r="B455" s="79" t="s">
        <v>143</v>
      </c>
      <c r="C455" s="11" t="s">
        <v>90</v>
      </c>
      <c r="D455" s="9" t="s">
        <v>145</v>
      </c>
      <c r="E455" s="9" t="s">
        <v>145</v>
      </c>
      <c r="F455">
        <v>969.5202605746681</v>
      </c>
    </row>
    <row r="456" spans="1:6" x14ac:dyDescent="0.3">
      <c r="A456" s="81">
        <v>47757</v>
      </c>
      <c r="B456" s="79" t="s">
        <v>143</v>
      </c>
      <c r="C456" s="11" t="s">
        <v>90</v>
      </c>
      <c r="D456" s="9" t="s">
        <v>145</v>
      </c>
      <c r="E456" s="9" t="s">
        <v>145</v>
      </c>
      <c r="F456">
        <v>980.36786187754149</v>
      </c>
    </row>
    <row r="457" spans="1:6" x14ac:dyDescent="0.3">
      <c r="A457" s="81">
        <v>47788</v>
      </c>
      <c r="B457" s="79" t="s">
        <v>143</v>
      </c>
      <c r="C457" s="11" t="s">
        <v>90</v>
      </c>
      <c r="D457" s="9" t="s">
        <v>145</v>
      </c>
      <c r="E457" s="9" t="s">
        <v>145</v>
      </c>
      <c r="F457">
        <v>991.26970118692907</v>
      </c>
    </row>
    <row r="458" spans="1:6" x14ac:dyDescent="0.3">
      <c r="A458" s="81">
        <v>47818</v>
      </c>
      <c r="B458" s="79" t="s">
        <v>143</v>
      </c>
      <c r="C458" s="11" t="s">
        <v>90</v>
      </c>
      <c r="D458" s="9" t="s">
        <v>145</v>
      </c>
      <c r="E458" s="9" t="s">
        <v>145</v>
      </c>
      <c r="F458">
        <v>1002.2260496928637</v>
      </c>
    </row>
    <row r="459" spans="1:6" x14ac:dyDescent="0.3">
      <c r="A459" s="81">
        <v>47849</v>
      </c>
      <c r="B459" s="79" t="s">
        <v>143</v>
      </c>
      <c r="C459" s="11" t="s">
        <v>90</v>
      </c>
      <c r="D459" s="9" t="s">
        <v>145</v>
      </c>
      <c r="E459" s="9" t="s">
        <v>145</v>
      </c>
      <c r="F459">
        <v>1013.237179941328</v>
      </c>
    </row>
    <row r="460" spans="1:6" x14ac:dyDescent="0.3">
      <c r="A460" s="81">
        <v>47880</v>
      </c>
      <c r="B460" s="79" t="s">
        <v>143</v>
      </c>
      <c r="C460" s="11" t="s">
        <v>90</v>
      </c>
      <c r="D460" s="9" t="s">
        <v>145</v>
      </c>
      <c r="E460" s="9" t="s">
        <v>145</v>
      </c>
      <c r="F460">
        <v>1024.3033658410347</v>
      </c>
    </row>
    <row r="461" spans="1:6" x14ac:dyDescent="0.3">
      <c r="A461" s="81">
        <v>47908</v>
      </c>
      <c r="B461" s="79" t="s">
        <v>143</v>
      </c>
      <c r="C461" s="11" t="s">
        <v>90</v>
      </c>
      <c r="D461" s="9" t="s">
        <v>145</v>
      </c>
      <c r="E461" s="9" t="s">
        <v>145</v>
      </c>
      <c r="F461">
        <v>1035.4248826702399</v>
      </c>
    </row>
    <row r="462" spans="1:6" x14ac:dyDescent="0.3">
      <c r="A462" s="81">
        <v>47939</v>
      </c>
      <c r="B462" s="79" t="s">
        <v>143</v>
      </c>
      <c r="C462" s="11" t="s">
        <v>90</v>
      </c>
      <c r="D462" s="9" t="s">
        <v>145</v>
      </c>
      <c r="E462" s="9" t="s">
        <v>145</v>
      </c>
      <c r="F462">
        <v>1046.6020070835912</v>
      </c>
    </row>
    <row r="463" spans="1:6" x14ac:dyDescent="0.3">
      <c r="A463" s="81">
        <v>47969</v>
      </c>
      <c r="B463" s="79" t="s">
        <v>143</v>
      </c>
      <c r="C463" s="11" t="s">
        <v>90</v>
      </c>
      <c r="D463" s="9" t="s">
        <v>145</v>
      </c>
      <c r="E463" s="9" t="s">
        <v>145</v>
      </c>
      <c r="F463">
        <v>1057.8350171190091</v>
      </c>
    </row>
    <row r="464" spans="1:6" x14ac:dyDescent="0.3">
      <c r="A464" s="81">
        <v>48000</v>
      </c>
      <c r="B464" s="79" t="s">
        <v>143</v>
      </c>
      <c r="C464" s="11" t="s">
        <v>90</v>
      </c>
      <c r="D464" s="9" t="s">
        <v>145</v>
      </c>
      <c r="E464" s="9" t="s">
        <v>145</v>
      </c>
      <c r="F464">
        <v>1069.124192204604</v>
      </c>
    </row>
    <row r="465" spans="1:6" x14ac:dyDescent="0.3">
      <c r="A465" s="81">
        <v>48030</v>
      </c>
      <c r="B465" s="79" t="s">
        <v>143</v>
      </c>
      <c r="C465" s="11" t="s">
        <v>90</v>
      </c>
      <c r="D465" s="9" t="s">
        <v>145</v>
      </c>
      <c r="E465" s="9" t="s">
        <v>145</v>
      </c>
      <c r="F465">
        <v>1080.4698131656271</v>
      </c>
    </row>
    <row r="466" spans="1:6" x14ac:dyDescent="0.3">
      <c r="A466" s="81">
        <v>48061</v>
      </c>
      <c r="B466" s="79" t="s">
        <v>143</v>
      </c>
      <c r="C466" s="11" t="s">
        <v>90</v>
      </c>
      <c r="D466" s="9" t="s">
        <v>145</v>
      </c>
      <c r="E466" s="9" t="s">
        <v>145</v>
      </c>
      <c r="F466">
        <v>1091.8721622314554</v>
      </c>
    </row>
    <row r="467" spans="1:6" x14ac:dyDescent="0.3">
      <c r="A467" s="81">
        <v>48092</v>
      </c>
      <c r="B467" s="79" t="s">
        <v>143</v>
      </c>
      <c r="C467" s="11" t="s">
        <v>90</v>
      </c>
      <c r="D467" s="9" t="s">
        <v>145</v>
      </c>
      <c r="E467" s="9" t="s">
        <v>145</v>
      </c>
      <c r="F467">
        <v>1103.3315230426126</v>
      </c>
    </row>
  </sheetData>
  <autoFilter ref="A1:F38" xr:uid="{FBD3A873-C019-4C71-A59E-48214BE2AB6F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M39"/>
  <sheetViews>
    <sheetView workbookViewId="0">
      <selection activeCell="A16" sqref="A16"/>
    </sheetView>
  </sheetViews>
  <sheetFormatPr baseColWidth="10" defaultColWidth="11.5546875" defaultRowHeight="14.4" x14ac:dyDescent="0.3"/>
  <cols>
    <col min="1" max="1" width="28.21875" bestFit="1" customWidth="1"/>
    <col min="2" max="2" width="21.44140625" bestFit="1" customWidth="1"/>
    <col min="3" max="3" width="12.88671875" bestFit="1" customWidth="1"/>
    <col min="4" max="4" width="21.33203125" bestFit="1" customWidth="1"/>
    <col min="5" max="5" width="18.6640625" customWidth="1"/>
    <col min="6" max="6" width="18" customWidth="1"/>
    <col min="7" max="7" width="20.109375" customWidth="1"/>
    <col min="13" max="13" width="20.44140625" bestFit="1" customWidth="1"/>
  </cols>
  <sheetData>
    <row r="1" spans="1:12" ht="14.4" customHeight="1" x14ac:dyDescent="0.3">
      <c r="K1" s="12"/>
      <c r="L1" s="12"/>
    </row>
    <row r="2" spans="1:12" ht="14.4" customHeight="1" x14ac:dyDescent="0.3">
      <c r="K2" s="12"/>
      <c r="L2" s="12"/>
    </row>
    <row r="3" spans="1:12" x14ac:dyDescent="0.3">
      <c r="A3" s="64" t="s">
        <v>88</v>
      </c>
      <c r="B3" s="64" t="s">
        <v>102</v>
      </c>
    </row>
    <row r="4" spans="1:12" ht="43.2" x14ac:dyDescent="0.3">
      <c r="A4" s="64" t="s">
        <v>93</v>
      </c>
      <c r="B4" t="s">
        <v>65</v>
      </c>
      <c r="C4" t="s">
        <v>60</v>
      </c>
      <c r="D4" s="13" t="s">
        <v>89</v>
      </c>
      <c r="E4" s="66" t="s">
        <v>91</v>
      </c>
      <c r="F4" s="66" t="s">
        <v>96</v>
      </c>
      <c r="G4" s="66" t="s">
        <v>92</v>
      </c>
    </row>
    <row r="5" spans="1:12" x14ac:dyDescent="0.3">
      <c r="A5" s="14" t="s">
        <v>69</v>
      </c>
      <c r="B5" s="15"/>
      <c r="C5" s="15"/>
      <c r="D5" s="16">
        <f>B5/'1. Salario Real'!$F$45</f>
        <v>0</v>
      </c>
      <c r="E5" s="17"/>
      <c r="F5" s="17"/>
      <c r="G5" s="17"/>
    </row>
    <row r="6" spans="1:12" x14ac:dyDescent="0.3">
      <c r="A6" s="18" t="s">
        <v>70</v>
      </c>
      <c r="B6" s="15">
        <v>565</v>
      </c>
      <c r="C6" s="15"/>
      <c r="D6" s="16">
        <f>B6/'1. Salario Real'!$F$45</f>
        <v>97.411935337493176</v>
      </c>
      <c r="E6" s="65">
        <v>0</v>
      </c>
      <c r="F6" s="65" t="s">
        <v>98</v>
      </c>
      <c r="G6" s="65" t="s">
        <v>98</v>
      </c>
    </row>
    <row r="7" spans="1:12" x14ac:dyDescent="0.3">
      <c r="A7" s="18" t="s">
        <v>72</v>
      </c>
      <c r="B7" s="15">
        <v>205</v>
      </c>
      <c r="C7" s="15"/>
      <c r="D7" s="16">
        <f>B7/'1. Salario Real'!$F$45</f>
        <v>35.344153529532925</v>
      </c>
      <c r="E7" s="65" t="s">
        <v>97</v>
      </c>
      <c r="F7" s="65">
        <v>0</v>
      </c>
      <c r="G7" s="65" t="s">
        <v>97</v>
      </c>
    </row>
    <row r="8" spans="1:12" x14ac:dyDescent="0.3">
      <c r="A8" s="14" t="s">
        <v>74</v>
      </c>
      <c r="B8" s="15"/>
      <c r="C8" s="15"/>
      <c r="D8" s="16">
        <f>B8/'1. Salario Real'!$F$45</f>
        <v>0</v>
      </c>
      <c r="E8" s="65"/>
      <c r="F8" s="65"/>
      <c r="G8" s="65"/>
    </row>
    <row r="9" spans="1:12" x14ac:dyDescent="0.3">
      <c r="A9" s="18" t="s">
        <v>1</v>
      </c>
      <c r="B9" s="15">
        <v>145</v>
      </c>
      <c r="C9" s="15"/>
      <c r="D9" s="16">
        <f>B9/'1. Salario Real'!$F$45</f>
        <v>24.999523228206211</v>
      </c>
      <c r="E9" s="65" t="s">
        <v>97</v>
      </c>
      <c r="F9" s="65" t="s">
        <v>97</v>
      </c>
      <c r="G9" s="65">
        <v>0</v>
      </c>
    </row>
    <row r="10" spans="1:12" x14ac:dyDescent="0.3">
      <c r="A10" s="14" t="s">
        <v>61</v>
      </c>
      <c r="B10" s="15"/>
      <c r="C10" s="15"/>
      <c r="D10" s="16">
        <f>B10/'1. Salario Real'!$F$45</f>
        <v>0</v>
      </c>
      <c r="E10" s="65"/>
      <c r="F10" s="65"/>
      <c r="G10" s="65"/>
    </row>
    <row r="11" spans="1:12" x14ac:dyDescent="0.3">
      <c r="A11" s="18" t="s">
        <v>62</v>
      </c>
      <c r="B11" s="15"/>
      <c r="C11" s="15">
        <v>321400</v>
      </c>
      <c r="D11" s="16">
        <f>B11/'1. Salario Real'!$F$45</f>
        <v>0</v>
      </c>
      <c r="E11" s="65"/>
      <c r="F11" s="65"/>
      <c r="G11" s="65"/>
    </row>
    <row r="12" spans="1:12" x14ac:dyDescent="0.3">
      <c r="A12" s="14" t="s">
        <v>77</v>
      </c>
      <c r="B12" s="15"/>
      <c r="C12" s="15"/>
      <c r="D12" s="16">
        <f>B12/'1. Salario Real'!$F$45</f>
        <v>0</v>
      </c>
      <c r="E12" s="65"/>
      <c r="F12" s="65"/>
      <c r="G12" s="65"/>
    </row>
    <row r="13" spans="1:12" x14ac:dyDescent="0.3">
      <c r="A13" s="18" t="s">
        <v>78</v>
      </c>
      <c r="B13" s="15">
        <v>260</v>
      </c>
      <c r="C13" s="15"/>
      <c r="D13" s="16">
        <f>B13/'1. Salario Real'!$F$45</f>
        <v>44.826731305749071</v>
      </c>
      <c r="E13" s="65" t="s">
        <v>97</v>
      </c>
      <c r="F13" s="65">
        <v>0</v>
      </c>
      <c r="G13" s="65" t="s">
        <v>97</v>
      </c>
    </row>
    <row r="14" spans="1:12" x14ac:dyDescent="0.3">
      <c r="A14" s="14" t="s">
        <v>83</v>
      </c>
      <c r="B14" s="15"/>
      <c r="C14" s="15"/>
      <c r="D14" s="16">
        <f>B14/'1. Salario Real'!$F$45</f>
        <v>0</v>
      </c>
      <c r="E14" s="65"/>
      <c r="F14" s="65"/>
      <c r="G14" s="65"/>
    </row>
    <row r="15" spans="1:12" x14ac:dyDescent="0.3">
      <c r="A15" s="18" t="s">
        <v>2</v>
      </c>
      <c r="B15" s="15">
        <v>154</v>
      </c>
      <c r="C15" s="15"/>
      <c r="D15" s="16">
        <f>B15/'1. Salario Real'!$F$45</f>
        <v>26.55121777340522</v>
      </c>
      <c r="E15" s="65">
        <v>0</v>
      </c>
      <c r="F15" s="65">
        <v>0</v>
      </c>
      <c r="G15" s="65">
        <v>0</v>
      </c>
    </row>
    <row r="16" spans="1:12" x14ac:dyDescent="0.3">
      <c r="A16" s="18" t="s">
        <v>84</v>
      </c>
      <c r="B16" s="15">
        <v>174</v>
      </c>
      <c r="C16" s="15"/>
      <c r="D16" s="16">
        <f>B16/'1. Salario Real'!$F$45</f>
        <v>29.999427873847456</v>
      </c>
      <c r="E16" s="65">
        <v>0</v>
      </c>
      <c r="F16" s="65">
        <v>0</v>
      </c>
      <c r="G16" s="65">
        <v>0</v>
      </c>
    </row>
    <row r="17" spans="1:13" x14ac:dyDescent="0.3">
      <c r="A17" s="18" t="s">
        <v>86</v>
      </c>
      <c r="B17" s="15">
        <v>160</v>
      </c>
      <c r="C17" s="15"/>
      <c r="D17" s="16">
        <f>B17/'1. Salario Real'!$F$45</f>
        <v>27.58568080353789</v>
      </c>
      <c r="E17" s="65" t="s">
        <v>97</v>
      </c>
      <c r="F17" s="65" t="s">
        <v>97</v>
      </c>
      <c r="G17" s="65">
        <v>0</v>
      </c>
    </row>
    <row r="18" spans="1:13" x14ac:dyDescent="0.3">
      <c r="A18" s="14" t="s">
        <v>80</v>
      </c>
      <c r="B18" s="15"/>
      <c r="C18" s="15"/>
      <c r="D18" s="16">
        <f>B18/'1. Salario Real'!$F$45</f>
        <v>0</v>
      </c>
      <c r="E18" s="65"/>
      <c r="F18" s="65"/>
      <c r="G18" s="65"/>
    </row>
    <row r="19" spans="1:13" x14ac:dyDescent="0.3">
      <c r="A19" s="18" t="s">
        <v>81</v>
      </c>
      <c r="B19" s="15">
        <v>300</v>
      </c>
      <c r="C19" s="15"/>
      <c r="D19" s="16">
        <f>B19/'1. Salario Real'!$F$45</f>
        <v>51.723151506633542</v>
      </c>
      <c r="E19" s="65" t="s">
        <v>97</v>
      </c>
      <c r="F19" s="65" t="s">
        <v>97</v>
      </c>
      <c r="G19" s="65">
        <v>0</v>
      </c>
    </row>
    <row r="20" spans="1:13" x14ac:dyDescent="0.3">
      <c r="A20" s="18" t="s">
        <v>95</v>
      </c>
      <c r="B20" s="15">
        <v>160</v>
      </c>
      <c r="C20" s="15"/>
      <c r="D20" s="16">
        <f>B20/'1. Salario Real'!$F$45</f>
        <v>27.58568080353789</v>
      </c>
      <c r="E20" s="65">
        <v>0</v>
      </c>
      <c r="F20" s="65">
        <v>0</v>
      </c>
      <c r="G20" s="65" t="s">
        <v>97</v>
      </c>
    </row>
    <row r="21" spans="1:13" x14ac:dyDescent="0.3">
      <c r="A21" s="14" t="s">
        <v>66</v>
      </c>
      <c r="B21" s="15"/>
      <c r="C21" s="15"/>
      <c r="D21" s="16">
        <f>B21/'1. Salario Real'!$F$45</f>
        <v>0</v>
      </c>
      <c r="E21" s="65"/>
      <c r="F21" s="65"/>
      <c r="G21" s="65"/>
    </row>
    <row r="22" spans="1:13" x14ac:dyDescent="0.3">
      <c r="A22" s="18" t="s">
        <v>67</v>
      </c>
      <c r="B22" s="15">
        <v>1150</v>
      </c>
      <c r="C22" s="15"/>
      <c r="D22" s="16">
        <f>B22/'1. Salario Real'!$F$45</f>
        <v>198.27208077542858</v>
      </c>
      <c r="E22" s="65" t="s">
        <v>97</v>
      </c>
      <c r="F22" s="65" t="s">
        <v>97</v>
      </c>
      <c r="G22" s="65">
        <v>0</v>
      </c>
    </row>
    <row r="23" spans="1:13" x14ac:dyDescent="0.3">
      <c r="A23" s="14" t="s">
        <v>147</v>
      </c>
      <c r="B23" s="15"/>
      <c r="C23" s="15"/>
      <c r="D23" s="16">
        <f>B23/'1. Salario Real'!$F$45</f>
        <v>0</v>
      </c>
      <c r="E23" s="17"/>
      <c r="F23" s="17"/>
      <c r="G23" s="17"/>
    </row>
    <row r="24" spans="1:13" x14ac:dyDescent="0.3">
      <c r="A24" s="18" t="s">
        <v>147</v>
      </c>
      <c r="B24" s="15">
        <v>160408</v>
      </c>
      <c r="C24" s="15"/>
      <c r="D24" s="16">
        <f>B24/'1. Salario Real'!$F$45</f>
        <v>27656.024289586912</v>
      </c>
      <c r="E24" s="17"/>
      <c r="F24" s="17"/>
      <c r="G24" s="17"/>
    </row>
    <row r="25" spans="1:13" x14ac:dyDescent="0.3">
      <c r="A25" s="14" t="s">
        <v>103</v>
      </c>
      <c r="B25" s="15">
        <v>163681</v>
      </c>
      <c r="C25" s="15">
        <v>321400</v>
      </c>
      <c r="D25" s="16">
        <f>B25/'1. Salario Real'!$F$45</f>
        <v>28220.323872524285</v>
      </c>
      <c r="E25" s="17"/>
      <c r="F25" s="17"/>
      <c r="G25" s="17"/>
    </row>
    <row r="26" spans="1:13" x14ac:dyDescent="0.3">
      <c r="D26" s="16">
        <f>B26/'1. Salario Real'!$F$45</f>
        <v>0</v>
      </c>
      <c r="E26" s="17"/>
      <c r="F26" s="17"/>
      <c r="G26" s="17"/>
    </row>
    <row r="27" spans="1:13" x14ac:dyDescent="0.3">
      <c r="D27" s="16">
        <f>B27/'1. Salario Real'!$F$45</f>
        <v>0</v>
      </c>
      <c r="E27" s="17"/>
      <c r="F27" s="17"/>
      <c r="G27" s="17"/>
      <c r="M27" s="18"/>
    </row>
    <row r="28" spans="1:13" x14ac:dyDescent="0.3">
      <c r="D28" s="16">
        <f>B28/'1. Salario Real'!$F$45</f>
        <v>0</v>
      </c>
      <c r="E28" s="17"/>
      <c r="F28" s="17"/>
      <c r="G28" s="17"/>
    </row>
    <row r="29" spans="1:13" x14ac:dyDescent="0.3">
      <c r="D29" s="16">
        <f>B29/'1. Salario Real'!$F$45</f>
        <v>0</v>
      </c>
      <c r="E29" s="17"/>
      <c r="F29" s="17"/>
      <c r="G29" s="17"/>
    </row>
    <row r="30" spans="1:13" x14ac:dyDescent="0.3">
      <c r="D30" s="16">
        <f>B30/'1. Salario Real'!$F$45</f>
        <v>0</v>
      </c>
      <c r="E30" s="17"/>
      <c r="F30" s="17"/>
      <c r="G30" s="17"/>
    </row>
    <row r="36" spans="13:13" x14ac:dyDescent="0.3">
      <c r="M36" s="18"/>
    </row>
    <row r="39" spans="13:13" x14ac:dyDescent="0.3">
      <c r="M39" s="19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3:G163"/>
  <sheetViews>
    <sheetView zoomScale="85" zoomScaleNormal="85" workbookViewId="0">
      <selection activeCell="H2" sqref="H2"/>
    </sheetView>
  </sheetViews>
  <sheetFormatPr baseColWidth="10" defaultColWidth="11.5546875" defaultRowHeight="14.4" x14ac:dyDescent="0.3"/>
  <cols>
    <col min="1" max="1" width="13.6640625" bestFit="1" customWidth="1"/>
    <col min="2" max="2" width="23" style="1" bestFit="1" customWidth="1"/>
    <col min="3" max="3" width="13.21875" style="1" bestFit="1" customWidth="1"/>
    <col min="4" max="4" width="19.33203125" style="1" bestFit="1" customWidth="1"/>
    <col min="5" max="5" width="25.33203125" bestFit="1" customWidth="1"/>
    <col min="6" max="6" width="17" bestFit="1" customWidth="1"/>
    <col min="7" max="7" width="26.109375" bestFit="1" customWidth="1"/>
    <col min="8" max="8" width="31.6640625" bestFit="1" customWidth="1"/>
  </cols>
  <sheetData>
    <row r="3" spans="1:7" x14ac:dyDescent="0.3">
      <c r="A3" s="64" t="s">
        <v>88</v>
      </c>
      <c r="B3" s="64" t="s">
        <v>102</v>
      </c>
      <c r="C3"/>
      <c r="D3"/>
    </row>
    <row r="4" spans="1:7" x14ac:dyDescent="0.3">
      <c r="A4" s="64" t="s">
        <v>104</v>
      </c>
      <c r="B4" t="s">
        <v>65</v>
      </c>
      <c r="C4" t="s">
        <v>60</v>
      </c>
      <c r="D4" t="s">
        <v>90</v>
      </c>
      <c r="E4" s="67" t="s">
        <v>99</v>
      </c>
      <c r="F4" s="67" t="s">
        <v>101</v>
      </c>
      <c r="G4" s="67" t="s">
        <v>100</v>
      </c>
    </row>
    <row r="5" spans="1:7" x14ac:dyDescent="0.3">
      <c r="A5" s="14" t="s">
        <v>4</v>
      </c>
      <c r="B5" s="15"/>
      <c r="C5" s="15"/>
      <c r="D5" s="15"/>
      <c r="E5" s="70"/>
      <c r="F5" s="69"/>
      <c r="G5" s="70"/>
    </row>
    <row r="6" spans="1:7" x14ac:dyDescent="0.3">
      <c r="A6" s="18" t="s">
        <v>3</v>
      </c>
      <c r="B6" s="15">
        <v>1969</v>
      </c>
      <c r="C6" s="15">
        <v>2000</v>
      </c>
      <c r="D6" s="15"/>
      <c r="E6" s="68">
        <f t="shared" ref="E6:E37" si="0">IF(B6="","",C6-B6)</f>
        <v>31</v>
      </c>
      <c r="F6" s="69">
        <f t="shared" ref="F6:F37" si="1">IF(B6="","",(C6-B6)/C6)</f>
        <v>1.55E-2</v>
      </c>
      <c r="G6" s="68">
        <f t="shared" ref="G6:G37" si="2">IF(B6="","",D6-B6)</f>
        <v>-1969</v>
      </c>
    </row>
    <row r="7" spans="1:7" x14ac:dyDescent="0.3">
      <c r="A7" s="18" t="s">
        <v>107</v>
      </c>
      <c r="B7" s="15">
        <v>1304</v>
      </c>
      <c r="C7" s="15">
        <v>2100</v>
      </c>
      <c r="D7" s="15">
        <v>6.3266666666666662</v>
      </c>
      <c r="E7" s="68">
        <f t="shared" si="0"/>
        <v>796</v>
      </c>
      <c r="F7" s="69">
        <f t="shared" si="1"/>
        <v>0.37904761904761902</v>
      </c>
      <c r="G7" s="68">
        <f t="shared" si="2"/>
        <v>-1297.6733333333334</v>
      </c>
    </row>
    <row r="8" spans="1:7" x14ac:dyDescent="0.3">
      <c r="A8" s="18" t="s">
        <v>148</v>
      </c>
      <c r="B8" s="15">
        <v>1300</v>
      </c>
      <c r="C8" s="15">
        <v>2100</v>
      </c>
      <c r="D8" s="15">
        <v>8.7750000000000004</v>
      </c>
      <c r="E8" s="68">
        <f t="shared" si="0"/>
        <v>800</v>
      </c>
      <c r="F8" s="69">
        <f t="shared" si="1"/>
        <v>0.38095238095238093</v>
      </c>
      <c r="G8" s="68">
        <f t="shared" si="2"/>
        <v>-1291.2249999999999</v>
      </c>
    </row>
    <row r="9" spans="1:7" x14ac:dyDescent="0.3">
      <c r="A9" s="18" t="s">
        <v>149</v>
      </c>
      <c r="B9" s="15">
        <v>1250</v>
      </c>
      <c r="C9" s="15">
        <v>2100</v>
      </c>
      <c r="D9" s="15">
        <v>12.568875</v>
      </c>
      <c r="E9" s="68">
        <f t="shared" si="0"/>
        <v>850</v>
      </c>
      <c r="F9" s="69">
        <f t="shared" si="1"/>
        <v>0.40476190476190477</v>
      </c>
      <c r="G9" s="68">
        <f t="shared" si="2"/>
        <v>-1237.4311250000001</v>
      </c>
    </row>
    <row r="10" spans="1:7" x14ac:dyDescent="0.3">
      <c r="A10" s="14" t="s">
        <v>150</v>
      </c>
      <c r="B10" s="15"/>
      <c r="C10" s="15"/>
      <c r="D10" s="15"/>
      <c r="E10" s="68" t="str">
        <f t="shared" si="0"/>
        <v/>
      </c>
      <c r="F10" s="69" t="str">
        <f t="shared" si="1"/>
        <v/>
      </c>
      <c r="G10" s="68" t="str">
        <f t="shared" si="2"/>
        <v/>
      </c>
    </row>
    <row r="11" spans="1:7" x14ac:dyDescent="0.3">
      <c r="A11" s="18" t="s">
        <v>151</v>
      </c>
      <c r="B11" s="15">
        <v>1310</v>
      </c>
      <c r="C11" s="15">
        <v>2100</v>
      </c>
      <c r="D11" s="15">
        <v>16.381719374999999</v>
      </c>
      <c r="E11" s="68">
        <f t="shared" si="0"/>
        <v>790</v>
      </c>
      <c r="F11" s="69">
        <f t="shared" si="1"/>
        <v>0.37619047619047619</v>
      </c>
      <c r="G11" s="68">
        <f t="shared" si="2"/>
        <v>-1293.6182806249999</v>
      </c>
    </row>
    <row r="12" spans="1:7" x14ac:dyDescent="0.3">
      <c r="A12" s="18" t="s">
        <v>152</v>
      </c>
      <c r="B12" s="15">
        <v>1280</v>
      </c>
      <c r="C12" s="15">
        <v>2100</v>
      </c>
      <c r="D12" s="15">
        <v>20.213627971874999</v>
      </c>
      <c r="E12" s="68">
        <f t="shared" si="0"/>
        <v>820</v>
      </c>
      <c r="F12" s="69">
        <f t="shared" si="1"/>
        <v>0.39047619047619048</v>
      </c>
      <c r="G12" s="68">
        <f t="shared" si="2"/>
        <v>-1259.786372028125</v>
      </c>
    </row>
    <row r="13" spans="1:7" x14ac:dyDescent="0.3">
      <c r="A13" s="18" t="s">
        <v>153</v>
      </c>
      <c r="B13" s="15">
        <v>1220</v>
      </c>
      <c r="C13" s="15">
        <v>2100</v>
      </c>
      <c r="D13" s="15">
        <v>24.064696111734378</v>
      </c>
      <c r="E13" s="68">
        <f t="shared" si="0"/>
        <v>880</v>
      </c>
      <c r="F13" s="69">
        <f t="shared" si="1"/>
        <v>0.41904761904761906</v>
      </c>
      <c r="G13" s="68">
        <f t="shared" si="2"/>
        <v>-1195.9353038882657</v>
      </c>
    </row>
    <row r="14" spans="1:7" x14ac:dyDescent="0.3">
      <c r="A14" s="18" t="s">
        <v>154</v>
      </c>
      <c r="B14" s="15">
        <v>1240</v>
      </c>
      <c r="C14" s="15">
        <v>2100</v>
      </c>
      <c r="D14" s="15">
        <v>27.935019592293049</v>
      </c>
      <c r="E14" s="68">
        <f t="shared" si="0"/>
        <v>860</v>
      </c>
      <c r="F14" s="69">
        <f t="shared" si="1"/>
        <v>0.40952380952380951</v>
      </c>
      <c r="G14" s="68">
        <f t="shared" si="2"/>
        <v>-1212.064980407707</v>
      </c>
    </row>
    <row r="15" spans="1:7" x14ac:dyDescent="0.3">
      <c r="A15" s="18" t="s">
        <v>155</v>
      </c>
      <c r="B15" s="15">
        <v>1210</v>
      </c>
      <c r="C15" s="15">
        <v>2100</v>
      </c>
      <c r="D15" s="15">
        <v>31.824694690254518</v>
      </c>
      <c r="E15" s="68">
        <f t="shared" si="0"/>
        <v>890</v>
      </c>
      <c r="F15" s="69">
        <f t="shared" si="1"/>
        <v>0.4238095238095238</v>
      </c>
      <c r="G15" s="68">
        <f t="shared" si="2"/>
        <v>-1178.1753053097455</v>
      </c>
    </row>
    <row r="16" spans="1:7" x14ac:dyDescent="0.3">
      <c r="A16" s="18" t="s">
        <v>156</v>
      </c>
      <c r="B16" s="15">
        <v>1250</v>
      </c>
      <c r="C16" s="15">
        <v>2100</v>
      </c>
      <c r="D16" s="15">
        <v>35.733818163705791</v>
      </c>
      <c r="E16" s="68">
        <f t="shared" si="0"/>
        <v>850</v>
      </c>
      <c r="F16" s="69">
        <f t="shared" si="1"/>
        <v>0.40476190476190477</v>
      </c>
      <c r="G16" s="68">
        <f t="shared" si="2"/>
        <v>-1214.2661818362942</v>
      </c>
    </row>
    <row r="17" spans="1:7" x14ac:dyDescent="0.3">
      <c r="A17" s="18" t="s">
        <v>157</v>
      </c>
      <c r="B17" s="15">
        <v>1190</v>
      </c>
      <c r="C17" s="15">
        <v>2100</v>
      </c>
      <c r="D17" s="15">
        <v>39.662487254524322</v>
      </c>
      <c r="E17" s="68">
        <f t="shared" si="0"/>
        <v>910</v>
      </c>
      <c r="F17" s="69">
        <f t="shared" si="1"/>
        <v>0.43333333333333335</v>
      </c>
      <c r="G17" s="68">
        <f t="shared" si="2"/>
        <v>-1150.3375127454756</v>
      </c>
    </row>
    <row r="18" spans="1:7" x14ac:dyDescent="0.3">
      <c r="A18" s="18" t="s">
        <v>158</v>
      </c>
      <c r="B18" s="15">
        <v>1210</v>
      </c>
      <c r="C18" s="15">
        <v>2100</v>
      </c>
      <c r="D18" s="15">
        <v>43.610799690796938</v>
      </c>
      <c r="E18" s="68">
        <f t="shared" si="0"/>
        <v>890</v>
      </c>
      <c r="F18" s="69">
        <f t="shared" si="1"/>
        <v>0.4238095238095238</v>
      </c>
      <c r="G18" s="68">
        <f t="shared" si="2"/>
        <v>-1166.389200309203</v>
      </c>
    </row>
    <row r="19" spans="1:7" x14ac:dyDescent="0.3">
      <c r="A19" s="18" t="s">
        <v>3</v>
      </c>
      <c r="B19" s="15">
        <v>1230</v>
      </c>
      <c r="C19" s="15">
        <v>2100</v>
      </c>
      <c r="D19" s="15">
        <v>47.578853689250927</v>
      </c>
      <c r="E19" s="68">
        <f t="shared" si="0"/>
        <v>870</v>
      </c>
      <c r="F19" s="69">
        <f t="shared" si="1"/>
        <v>0.41428571428571431</v>
      </c>
      <c r="G19" s="68">
        <f t="shared" si="2"/>
        <v>-1182.421146310749</v>
      </c>
    </row>
    <row r="20" spans="1:7" x14ac:dyDescent="0.3">
      <c r="A20" s="18" t="s">
        <v>107</v>
      </c>
      <c r="B20" s="15">
        <v>1228</v>
      </c>
      <c r="C20" s="15">
        <v>2100</v>
      </c>
      <c r="D20" s="15">
        <v>51.566747957697174</v>
      </c>
      <c r="E20" s="68">
        <f t="shared" si="0"/>
        <v>872</v>
      </c>
      <c r="F20" s="69">
        <f t="shared" si="1"/>
        <v>0.41523809523809524</v>
      </c>
      <c r="G20" s="68">
        <f t="shared" si="2"/>
        <v>-1176.4332520423029</v>
      </c>
    </row>
    <row r="21" spans="1:7" x14ac:dyDescent="0.3">
      <c r="A21" s="18" t="s">
        <v>148</v>
      </c>
      <c r="B21" s="15">
        <v>1180</v>
      </c>
      <c r="C21" s="15">
        <v>2100</v>
      </c>
      <c r="D21" s="15">
        <v>55.574581697485662</v>
      </c>
      <c r="E21" s="68">
        <f t="shared" si="0"/>
        <v>920</v>
      </c>
      <c r="F21" s="69">
        <f t="shared" si="1"/>
        <v>0.43809523809523809</v>
      </c>
      <c r="G21" s="68">
        <f t="shared" si="2"/>
        <v>-1124.4254183025143</v>
      </c>
    </row>
    <row r="22" spans="1:7" x14ac:dyDescent="0.3">
      <c r="A22" s="18" t="s">
        <v>149</v>
      </c>
      <c r="B22" s="15">
        <v>1200</v>
      </c>
      <c r="C22" s="15">
        <v>2100</v>
      </c>
      <c r="D22" s="15">
        <v>59.602454605973087</v>
      </c>
      <c r="E22" s="68">
        <f t="shared" si="0"/>
        <v>900</v>
      </c>
      <c r="F22" s="69">
        <f t="shared" si="1"/>
        <v>0.42857142857142855</v>
      </c>
      <c r="G22" s="68">
        <f t="shared" si="2"/>
        <v>-1140.397545394027</v>
      </c>
    </row>
    <row r="23" spans="1:7" x14ac:dyDescent="0.3">
      <c r="A23" s="14" t="s">
        <v>159</v>
      </c>
      <c r="B23" s="15"/>
      <c r="C23" s="15"/>
      <c r="D23" s="15"/>
      <c r="E23" s="68" t="str">
        <f t="shared" si="0"/>
        <v/>
      </c>
      <c r="F23" s="69" t="str">
        <f t="shared" si="1"/>
        <v/>
      </c>
      <c r="G23" s="68" t="str">
        <f t="shared" si="2"/>
        <v/>
      </c>
    </row>
    <row r="24" spans="1:7" x14ac:dyDescent="0.3">
      <c r="A24" s="18" t="s">
        <v>151</v>
      </c>
      <c r="B24" s="15">
        <v>1150</v>
      </c>
      <c r="C24" s="15">
        <v>2100</v>
      </c>
      <c r="D24" s="15">
        <v>63.650466879002948</v>
      </c>
      <c r="E24" s="68">
        <f t="shared" si="0"/>
        <v>950</v>
      </c>
      <c r="F24" s="69">
        <f t="shared" si="1"/>
        <v>0.45238095238095238</v>
      </c>
      <c r="G24" s="68">
        <f t="shared" si="2"/>
        <v>-1086.349533120997</v>
      </c>
    </row>
    <row r="25" spans="1:7" x14ac:dyDescent="0.3">
      <c r="A25" s="18" t="s">
        <v>152</v>
      </c>
      <c r="B25" s="15">
        <v>1170</v>
      </c>
      <c r="C25" s="15">
        <v>2100</v>
      </c>
      <c r="D25" s="15">
        <v>67.718719213397961</v>
      </c>
      <c r="E25" s="68">
        <f t="shared" si="0"/>
        <v>930</v>
      </c>
      <c r="F25" s="69">
        <f t="shared" si="1"/>
        <v>0.44285714285714284</v>
      </c>
      <c r="G25" s="68">
        <f t="shared" si="2"/>
        <v>-1102.2812807866021</v>
      </c>
    </row>
    <row r="26" spans="1:7" x14ac:dyDescent="0.3">
      <c r="A26" s="18" t="s">
        <v>153</v>
      </c>
      <c r="B26" s="15">
        <v>1120</v>
      </c>
      <c r="C26" s="15">
        <v>2100</v>
      </c>
      <c r="D26" s="15">
        <v>71.80731280946496</v>
      </c>
      <c r="E26" s="68">
        <f t="shared" si="0"/>
        <v>980</v>
      </c>
      <c r="F26" s="69">
        <f t="shared" si="1"/>
        <v>0.46666666666666667</v>
      </c>
      <c r="G26" s="68">
        <f t="shared" si="2"/>
        <v>-1048.192687190535</v>
      </c>
    </row>
    <row r="27" spans="1:7" x14ac:dyDescent="0.3">
      <c r="A27" s="18" t="s">
        <v>154</v>
      </c>
      <c r="B27" s="15">
        <v>1140</v>
      </c>
      <c r="C27" s="15">
        <v>2100</v>
      </c>
      <c r="D27" s="15">
        <v>75.91634937351229</v>
      </c>
      <c r="E27" s="68">
        <f t="shared" si="0"/>
        <v>960</v>
      </c>
      <c r="F27" s="69">
        <f t="shared" si="1"/>
        <v>0.45714285714285713</v>
      </c>
      <c r="G27" s="68">
        <f t="shared" si="2"/>
        <v>-1064.0836506264877</v>
      </c>
    </row>
    <row r="28" spans="1:7" x14ac:dyDescent="0.3">
      <c r="A28" s="18" t="s">
        <v>155</v>
      </c>
      <c r="B28" s="15">
        <v>1100</v>
      </c>
      <c r="C28" s="15">
        <v>2100</v>
      </c>
      <c r="D28" s="15">
        <v>80.045931120379848</v>
      </c>
      <c r="E28" s="68">
        <f t="shared" si="0"/>
        <v>1000</v>
      </c>
      <c r="F28" s="69">
        <f t="shared" si="1"/>
        <v>0.47619047619047616</v>
      </c>
      <c r="G28" s="68">
        <f t="shared" si="2"/>
        <v>-1019.9540688796202</v>
      </c>
    </row>
    <row r="29" spans="1:7" x14ac:dyDescent="0.3">
      <c r="A29" s="18" t="s">
        <v>156</v>
      </c>
      <c r="B29" s="15">
        <v>1090</v>
      </c>
      <c r="C29" s="15">
        <v>2100</v>
      </c>
      <c r="D29" s="15">
        <v>84.196160775981753</v>
      </c>
      <c r="E29" s="68">
        <f t="shared" si="0"/>
        <v>1010</v>
      </c>
      <c r="F29" s="69">
        <f t="shared" si="1"/>
        <v>0.48095238095238096</v>
      </c>
      <c r="G29" s="68">
        <f t="shared" si="2"/>
        <v>-1005.8038392240182</v>
      </c>
    </row>
    <row r="30" spans="1:7" x14ac:dyDescent="0.3">
      <c r="A30" s="18" t="s">
        <v>157</v>
      </c>
      <c r="B30" s="15">
        <v>1110</v>
      </c>
      <c r="C30" s="15">
        <v>2100</v>
      </c>
      <c r="D30" s="15">
        <v>88.367141579861652</v>
      </c>
      <c r="E30" s="68">
        <f t="shared" si="0"/>
        <v>990</v>
      </c>
      <c r="F30" s="69">
        <f t="shared" si="1"/>
        <v>0.47142857142857142</v>
      </c>
      <c r="G30" s="68">
        <f t="shared" si="2"/>
        <v>-1021.6328584201383</v>
      </c>
    </row>
    <row r="31" spans="1:7" x14ac:dyDescent="0.3">
      <c r="A31" s="18" t="s">
        <v>158</v>
      </c>
      <c r="B31" s="15">
        <v>1100</v>
      </c>
      <c r="C31" s="15">
        <v>2100</v>
      </c>
      <c r="D31" s="15">
        <v>92.558977287760953</v>
      </c>
      <c r="E31" s="68">
        <f t="shared" si="0"/>
        <v>1000</v>
      </c>
      <c r="F31" s="69">
        <f t="shared" si="1"/>
        <v>0.47619047619047616</v>
      </c>
      <c r="G31" s="68">
        <f t="shared" si="2"/>
        <v>-1007.441022712239</v>
      </c>
    </row>
    <row r="32" spans="1:7" x14ac:dyDescent="0.3">
      <c r="A32" s="18" t="s">
        <v>3</v>
      </c>
      <c r="B32" s="15">
        <v>1110</v>
      </c>
      <c r="C32" s="15">
        <v>2100</v>
      </c>
      <c r="D32" s="15">
        <v>98.021772174199768</v>
      </c>
      <c r="E32" s="68">
        <f t="shared" si="0"/>
        <v>990</v>
      </c>
      <c r="F32" s="69">
        <f t="shared" si="1"/>
        <v>0.47142857142857142</v>
      </c>
      <c r="G32" s="68">
        <f t="shared" si="2"/>
        <v>-1011.9782278258002</v>
      </c>
    </row>
    <row r="33" spans="1:7" x14ac:dyDescent="0.3">
      <c r="A33" s="18" t="s">
        <v>107</v>
      </c>
      <c r="B33" s="15">
        <v>1100</v>
      </c>
      <c r="C33" s="15">
        <v>2100</v>
      </c>
      <c r="D33" s="15">
        <v>103.51188103507076</v>
      </c>
      <c r="E33" s="68">
        <f t="shared" si="0"/>
        <v>1000</v>
      </c>
      <c r="F33" s="69">
        <f t="shared" si="1"/>
        <v>0.47619047619047616</v>
      </c>
      <c r="G33" s="68">
        <f t="shared" si="2"/>
        <v>-996.4881189649293</v>
      </c>
    </row>
    <row r="34" spans="1:7" x14ac:dyDescent="0.3">
      <c r="A34" s="18" t="s">
        <v>148</v>
      </c>
      <c r="B34" s="15">
        <v>1110</v>
      </c>
      <c r="C34" s="15">
        <v>2100</v>
      </c>
      <c r="D34" s="15">
        <v>109.02944044024612</v>
      </c>
      <c r="E34" s="68">
        <f t="shared" si="0"/>
        <v>990</v>
      </c>
      <c r="F34" s="69">
        <f t="shared" si="1"/>
        <v>0.47142857142857142</v>
      </c>
      <c r="G34" s="68">
        <f t="shared" si="2"/>
        <v>-1000.9705595597538</v>
      </c>
    </row>
    <row r="35" spans="1:7" x14ac:dyDescent="0.3">
      <c r="A35" s="18" t="s">
        <v>149</v>
      </c>
      <c r="B35" s="15">
        <v>1100</v>
      </c>
      <c r="C35" s="15">
        <v>2100</v>
      </c>
      <c r="D35" s="15">
        <v>114.57458764244734</v>
      </c>
      <c r="E35" s="68">
        <f t="shared" si="0"/>
        <v>1000</v>
      </c>
      <c r="F35" s="69">
        <f t="shared" si="1"/>
        <v>0.47619047619047616</v>
      </c>
      <c r="G35" s="68">
        <f t="shared" si="2"/>
        <v>-985.42541235755266</v>
      </c>
    </row>
    <row r="36" spans="1:7" x14ac:dyDescent="0.3">
      <c r="A36" s="14" t="s">
        <v>160</v>
      </c>
      <c r="B36" s="15"/>
      <c r="C36" s="15"/>
      <c r="D36" s="15"/>
      <c r="E36" s="68" t="str">
        <f t="shared" si="0"/>
        <v/>
      </c>
      <c r="F36" s="69" t="str">
        <f t="shared" si="1"/>
        <v/>
      </c>
      <c r="G36" s="68" t="str">
        <f t="shared" si="2"/>
        <v/>
      </c>
    </row>
    <row r="37" spans="1:7" x14ac:dyDescent="0.3">
      <c r="A37" s="18" t="s">
        <v>151</v>
      </c>
      <c r="B37" s="15">
        <v>1110</v>
      </c>
      <c r="C37" s="15">
        <v>2100</v>
      </c>
      <c r="D37" s="15">
        <v>120.14746058065958</v>
      </c>
      <c r="E37" s="68">
        <f t="shared" si="0"/>
        <v>990</v>
      </c>
      <c r="F37" s="69">
        <f t="shared" si="1"/>
        <v>0.47142857142857142</v>
      </c>
      <c r="G37" s="68">
        <f t="shared" si="2"/>
        <v>-989.85253941934047</v>
      </c>
    </row>
    <row r="38" spans="1:7" x14ac:dyDescent="0.3">
      <c r="A38" s="18" t="s">
        <v>152</v>
      </c>
      <c r="B38" s="15">
        <v>1100</v>
      </c>
      <c r="C38" s="15">
        <v>2100</v>
      </c>
      <c r="D38" s="15">
        <v>125.74819788356287</v>
      </c>
      <c r="E38" s="68">
        <f t="shared" ref="E38:E69" si="3">IF(B38="","",C38-B38)</f>
        <v>1000</v>
      </c>
      <c r="F38" s="69">
        <f t="shared" ref="F38:F69" si="4">IF(B38="","",(C38-B38)/C38)</f>
        <v>0.47619047619047616</v>
      </c>
      <c r="G38" s="68">
        <f t="shared" ref="G38:G69" si="5">IF(B38="","",D38-B38)</f>
        <v>-974.25180211643715</v>
      </c>
    </row>
    <row r="39" spans="1:7" x14ac:dyDescent="0.3">
      <c r="A39" s="18" t="s">
        <v>153</v>
      </c>
      <c r="B39" s="15">
        <v>1110</v>
      </c>
      <c r="C39" s="15">
        <v>2100</v>
      </c>
      <c r="D39" s="15">
        <v>131.3769388729807</v>
      </c>
      <c r="E39" s="68">
        <f t="shared" si="3"/>
        <v>990</v>
      </c>
      <c r="F39" s="69">
        <f t="shared" si="4"/>
        <v>0.47142857142857142</v>
      </c>
      <c r="G39" s="68">
        <f t="shared" si="5"/>
        <v>-978.62306112701935</v>
      </c>
    </row>
    <row r="40" spans="1:7" x14ac:dyDescent="0.3">
      <c r="A40" s="18" t="s">
        <v>154</v>
      </c>
      <c r="B40" s="15">
        <v>1100</v>
      </c>
      <c r="C40" s="15">
        <v>2100</v>
      </c>
      <c r="D40" s="15">
        <v>137.03382356734559</v>
      </c>
      <c r="E40" s="68">
        <f t="shared" si="3"/>
        <v>1000</v>
      </c>
      <c r="F40" s="69">
        <f t="shared" si="4"/>
        <v>0.47619047619047616</v>
      </c>
      <c r="G40" s="68">
        <f t="shared" si="5"/>
        <v>-962.96617643265438</v>
      </c>
    </row>
    <row r="41" spans="1:7" x14ac:dyDescent="0.3">
      <c r="A41" s="18" t="s">
        <v>155</v>
      </c>
      <c r="B41" s="15">
        <v>1110</v>
      </c>
      <c r="C41" s="15">
        <v>2100</v>
      </c>
      <c r="D41" s="15">
        <v>142.71899268518231</v>
      </c>
      <c r="E41" s="68">
        <f t="shared" si="3"/>
        <v>990</v>
      </c>
      <c r="F41" s="69">
        <f t="shared" si="4"/>
        <v>0.47142857142857142</v>
      </c>
      <c r="G41" s="68">
        <f t="shared" si="5"/>
        <v>-967.28100731481766</v>
      </c>
    </row>
    <row r="42" spans="1:7" x14ac:dyDescent="0.3">
      <c r="A42" s="18" t="s">
        <v>156</v>
      </c>
      <c r="B42" s="15">
        <v>1100</v>
      </c>
      <c r="C42" s="15">
        <v>2100</v>
      </c>
      <c r="D42" s="15">
        <v>148.43258764860823</v>
      </c>
      <c r="E42" s="68">
        <f t="shared" si="3"/>
        <v>1000</v>
      </c>
      <c r="F42" s="69">
        <f t="shared" si="4"/>
        <v>0.47619047619047616</v>
      </c>
      <c r="G42" s="68">
        <f t="shared" si="5"/>
        <v>-951.56741235139179</v>
      </c>
    </row>
    <row r="43" spans="1:7" x14ac:dyDescent="0.3">
      <c r="A43" s="18" t="s">
        <v>157</v>
      </c>
      <c r="B43" s="15">
        <v>1110</v>
      </c>
      <c r="C43" s="15">
        <v>2100</v>
      </c>
      <c r="D43" s="15">
        <v>154.17475058685127</v>
      </c>
      <c r="E43" s="68">
        <f t="shared" si="3"/>
        <v>990</v>
      </c>
      <c r="F43" s="69">
        <f t="shared" si="4"/>
        <v>0.47142857142857142</v>
      </c>
      <c r="G43" s="68">
        <f t="shared" si="5"/>
        <v>-955.82524941314875</v>
      </c>
    </row>
    <row r="44" spans="1:7" x14ac:dyDescent="0.3">
      <c r="A44" s="18" t="s">
        <v>158</v>
      </c>
      <c r="B44" s="15">
        <v>1100</v>
      </c>
      <c r="C44" s="15">
        <v>2100</v>
      </c>
      <c r="D44" s="15">
        <v>159.94562433978552</v>
      </c>
      <c r="E44" s="68">
        <f t="shared" si="3"/>
        <v>1000</v>
      </c>
      <c r="F44" s="69">
        <f t="shared" si="4"/>
        <v>0.47619047619047616</v>
      </c>
      <c r="G44" s="68">
        <f t="shared" si="5"/>
        <v>-940.05437566021442</v>
      </c>
    </row>
    <row r="45" spans="1:7" x14ac:dyDescent="0.3">
      <c r="A45" s="18" t="s">
        <v>3</v>
      </c>
      <c r="B45" s="15">
        <v>1110</v>
      </c>
      <c r="C45" s="15">
        <v>2100</v>
      </c>
      <c r="D45" s="15">
        <v>165.74535246148446</v>
      </c>
      <c r="E45" s="68">
        <f t="shared" si="3"/>
        <v>990</v>
      </c>
      <c r="F45" s="69">
        <f t="shared" si="4"/>
        <v>0.47142857142857142</v>
      </c>
      <c r="G45" s="68">
        <f t="shared" si="5"/>
        <v>-944.25464753851554</v>
      </c>
    </row>
    <row r="46" spans="1:7" x14ac:dyDescent="0.3">
      <c r="A46" s="18" t="s">
        <v>107</v>
      </c>
      <c r="B46" s="15">
        <v>1100</v>
      </c>
      <c r="C46" s="15">
        <v>2100</v>
      </c>
      <c r="D46" s="15">
        <v>171.57407922379187</v>
      </c>
      <c r="E46" s="68">
        <f t="shared" si="3"/>
        <v>1000</v>
      </c>
      <c r="F46" s="69">
        <f t="shared" si="4"/>
        <v>0.47619047619047616</v>
      </c>
      <c r="G46" s="68">
        <f t="shared" si="5"/>
        <v>-928.42592077620816</v>
      </c>
    </row>
    <row r="47" spans="1:7" x14ac:dyDescent="0.3">
      <c r="A47" s="18" t="s">
        <v>148</v>
      </c>
      <c r="B47" s="15">
        <v>1110</v>
      </c>
      <c r="C47" s="15">
        <v>2100</v>
      </c>
      <c r="D47" s="15">
        <v>177.43194961991082</v>
      </c>
      <c r="E47" s="68">
        <f t="shared" si="3"/>
        <v>990</v>
      </c>
      <c r="F47" s="69">
        <f t="shared" si="4"/>
        <v>0.47142857142857142</v>
      </c>
      <c r="G47" s="68">
        <f t="shared" si="5"/>
        <v>-932.56805038008918</v>
      </c>
    </row>
    <row r="48" spans="1:7" x14ac:dyDescent="0.3">
      <c r="A48" s="18" t="s">
        <v>149</v>
      </c>
      <c r="B48" s="15">
        <v>1100</v>
      </c>
      <c r="C48" s="15">
        <v>2100</v>
      </c>
      <c r="D48" s="15">
        <v>183.31910936801037</v>
      </c>
      <c r="E48" s="68">
        <f t="shared" si="3"/>
        <v>1000</v>
      </c>
      <c r="F48" s="69">
        <f t="shared" si="4"/>
        <v>0.47619047619047616</v>
      </c>
      <c r="G48" s="68">
        <f t="shared" si="5"/>
        <v>-916.68089063198966</v>
      </c>
    </row>
    <row r="49" spans="1:7" x14ac:dyDescent="0.3">
      <c r="A49" s="14" t="s">
        <v>161</v>
      </c>
      <c r="B49" s="15"/>
      <c r="C49" s="15"/>
      <c r="D49" s="15"/>
      <c r="E49" s="68" t="str">
        <f t="shared" si="3"/>
        <v/>
      </c>
      <c r="F49" s="69" t="str">
        <f t="shared" si="4"/>
        <v/>
      </c>
      <c r="G49" s="68" t="str">
        <f t="shared" si="5"/>
        <v/>
      </c>
    </row>
    <row r="50" spans="1:7" x14ac:dyDescent="0.3">
      <c r="A50" s="18" t="s">
        <v>151</v>
      </c>
      <c r="B50" s="15">
        <v>1110</v>
      </c>
      <c r="C50" s="15">
        <v>2100</v>
      </c>
      <c r="D50" s="15">
        <v>189.23570491485043</v>
      </c>
      <c r="E50" s="68">
        <f t="shared" si="3"/>
        <v>990</v>
      </c>
      <c r="F50" s="69">
        <f t="shared" si="4"/>
        <v>0.47142857142857142</v>
      </c>
      <c r="G50" s="68">
        <f t="shared" si="5"/>
        <v>-920.76429508514957</v>
      </c>
    </row>
    <row r="51" spans="1:7" x14ac:dyDescent="0.3">
      <c r="A51" s="18" t="s">
        <v>152</v>
      </c>
      <c r="B51" s="15">
        <v>1100</v>
      </c>
      <c r="C51" s="15">
        <v>2100</v>
      </c>
      <c r="D51" s="15">
        <v>195.18188343942464</v>
      </c>
      <c r="E51" s="68">
        <f t="shared" si="3"/>
        <v>1000</v>
      </c>
      <c r="F51" s="69">
        <f t="shared" si="4"/>
        <v>0.47619047619047616</v>
      </c>
      <c r="G51" s="68">
        <f t="shared" si="5"/>
        <v>-904.81811656057539</v>
      </c>
    </row>
    <row r="52" spans="1:7" x14ac:dyDescent="0.3">
      <c r="A52" s="18" t="s">
        <v>153</v>
      </c>
      <c r="B52" s="15">
        <v>1110</v>
      </c>
      <c r="C52" s="15">
        <v>2100</v>
      </c>
      <c r="D52" s="15">
        <v>201.15779285662177</v>
      </c>
      <c r="E52" s="68">
        <f t="shared" si="3"/>
        <v>990</v>
      </c>
      <c r="F52" s="69">
        <f t="shared" si="4"/>
        <v>0.47142857142857142</v>
      </c>
      <c r="G52" s="68">
        <f t="shared" si="5"/>
        <v>-908.84220714337823</v>
      </c>
    </row>
    <row r="53" spans="1:7" x14ac:dyDescent="0.3">
      <c r="A53" s="18" t="s">
        <v>154</v>
      </c>
      <c r="B53" s="15">
        <v>1100</v>
      </c>
      <c r="C53" s="15">
        <v>2100</v>
      </c>
      <c r="D53" s="15">
        <v>207.16358182090485</v>
      </c>
      <c r="E53" s="68">
        <f t="shared" si="3"/>
        <v>1000</v>
      </c>
      <c r="F53" s="69">
        <f t="shared" si="4"/>
        <v>0.47619047619047616</v>
      </c>
      <c r="G53" s="68">
        <f t="shared" si="5"/>
        <v>-892.83641817909518</v>
      </c>
    </row>
    <row r="54" spans="1:7" x14ac:dyDescent="0.3">
      <c r="A54" s="18" t="s">
        <v>155</v>
      </c>
      <c r="B54" s="15">
        <v>1110</v>
      </c>
      <c r="C54" s="15">
        <v>2100</v>
      </c>
      <c r="D54" s="15">
        <v>213.19939973000939</v>
      </c>
      <c r="E54" s="68">
        <f t="shared" si="3"/>
        <v>990</v>
      </c>
      <c r="F54" s="69">
        <f t="shared" si="4"/>
        <v>0.47142857142857142</v>
      </c>
      <c r="G54" s="68">
        <f t="shared" si="5"/>
        <v>-896.80060026999058</v>
      </c>
    </row>
    <row r="55" spans="1:7" x14ac:dyDescent="0.3">
      <c r="A55" s="18" t="s">
        <v>156</v>
      </c>
      <c r="B55" s="15">
        <v>1100</v>
      </c>
      <c r="C55" s="15">
        <v>2100</v>
      </c>
      <c r="D55" s="15">
        <v>219.26539672865943</v>
      </c>
      <c r="E55" s="68">
        <f t="shared" si="3"/>
        <v>1000</v>
      </c>
      <c r="F55" s="69">
        <f t="shared" si="4"/>
        <v>0.47619047619047616</v>
      </c>
      <c r="G55" s="68">
        <f t="shared" si="5"/>
        <v>-880.73460327134057</v>
      </c>
    </row>
    <row r="56" spans="1:7" x14ac:dyDescent="0.3">
      <c r="A56" s="18" t="s">
        <v>157</v>
      </c>
      <c r="B56" s="15">
        <v>1110</v>
      </c>
      <c r="C56" s="15">
        <v>2100</v>
      </c>
      <c r="D56" s="15">
        <v>225.36172371230273</v>
      </c>
      <c r="E56" s="68">
        <f t="shared" si="3"/>
        <v>990</v>
      </c>
      <c r="F56" s="69">
        <f t="shared" si="4"/>
        <v>0.47142857142857142</v>
      </c>
      <c r="G56" s="68">
        <f t="shared" si="5"/>
        <v>-884.63827628769729</v>
      </c>
    </row>
    <row r="57" spans="1:7" x14ac:dyDescent="0.3">
      <c r="A57" s="18" t="s">
        <v>158</v>
      </c>
      <c r="B57" s="15">
        <v>1100</v>
      </c>
      <c r="C57" s="15">
        <v>2100</v>
      </c>
      <c r="D57" s="15">
        <v>231.48853233086425</v>
      </c>
      <c r="E57" s="68">
        <f t="shared" si="3"/>
        <v>1000</v>
      </c>
      <c r="F57" s="69">
        <f t="shared" si="4"/>
        <v>0.47619047619047616</v>
      </c>
      <c r="G57" s="68">
        <f t="shared" si="5"/>
        <v>-868.51146766913575</v>
      </c>
    </row>
    <row r="58" spans="1:7" x14ac:dyDescent="0.3">
      <c r="A58" s="18" t="s">
        <v>3</v>
      </c>
      <c r="B58" s="15">
        <v>1110</v>
      </c>
      <c r="C58" s="15">
        <v>2100</v>
      </c>
      <c r="D58" s="15">
        <v>237.64597499251855</v>
      </c>
      <c r="E58" s="68">
        <f t="shared" si="3"/>
        <v>990</v>
      </c>
      <c r="F58" s="69">
        <f t="shared" si="4"/>
        <v>0.47142857142857142</v>
      </c>
      <c r="G58" s="68">
        <f t="shared" si="5"/>
        <v>-872.35402500748148</v>
      </c>
    </row>
    <row r="59" spans="1:7" x14ac:dyDescent="0.3">
      <c r="A59" s="18" t="s">
        <v>107</v>
      </c>
      <c r="B59" s="15">
        <v>1100</v>
      </c>
      <c r="C59" s="15">
        <v>2100</v>
      </c>
      <c r="D59" s="15">
        <v>243.83420486748116</v>
      </c>
      <c r="E59" s="68">
        <f t="shared" si="3"/>
        <v>1000</v>
      </c>
      <c r="F59" s="69">
        <f t="shared" si="4"/>
        <v>0.47619047619047616</v>
      </c>
      <c r="G59" s="68">
        <f t="shared" si="5"/>
        <v>-856.16579513251884</v>
      </c>
    </row>
    <row r="60" spans="1:7" x14ac:dyDescent="0.3">
      <c r="A60" s="18" t="s">
        <v>148</v>
      </c>
      <c r="B60" s="15">
        <v>1110</v>
      </c>
      <c r="C60" s="15">
        <v>2100</v>
      </c>
      <c r="D60" s="15">
        <v>250.05337589181855</v>
      </c>
      <c r="E60" s="68">
        <f t="shared" si="3"/>
        <v>990</v>
      </c>
      <c r="F60" s="69">
        <f t="shared" si="4"/>
        <v>0.47142857142857142</v>
      </c>
      <c r="G60" s="68">
        <f t="shared" si="5"/>
        <v>-859.94662410818148</v>
      </c>
    </row>
    <row r="61" spans="1:7" x14ac:dyDescent="0.3">
      <c r="A61" s="18" t="s">
        <v>149</v>
      </c>
      <c r="B61" s="15">
        <v>1100</v>
      </c>
      <c r="C61" s="15">
        <v>2100</v>
      </c>
      <c r="D61" s="15">
        <v>256.30364277127768</v>
      </c>
      <c r="E61" s="68">
        <f t="shared" si="3"/>
        <v>1000</v>
      </c>
      <c r="F61" s="69">
        <f t="shared" si="4"/>
        <v>0.47619047619047616</v>
      </c>
      <c r="G61" s="68">
        <f t="shared" si="5"/>
        <v>-843.69635722872226</v>
      </c>
    </row>
    <row r="62" spans="1:7" x14ac:dyDescent="0.3">
      <c r="A62" s="14" t="s">
        <v>162</v>
      </c>
      <c r="B62" s="15"/>
      <c r="C62" s="15"/>
      <c r="D62" s="15"/>
      <c r="E62" s="68" t="str">
        <f t="shared" si="3"/>
        <v/>
      </c>
      <c r="F62" s="69" t="str">
        <f t="shared" si="4"/>
        <v/>
      </c>
      <c r="G62" s="68" t="str">
        <f t="shared" si="5"/>
        <v/>
      </c>
    </row>
    <row r="63" spans="1:7" x14ac:dyDescent="0.3">
      <c r="A63" s="18" t="s">
        <v>151</v>
      </c>
      <c r="B63" s="15">
        <v>1110</v>
      </c>
      <c r="C63" s="15">
        <v>2100</v>
      </c>
      <c r="D63" s="15">
        <v>262.58516098513405</v>
      </c>
      <c r="E63" s="68">
        <f t="shared" si="3"/>
        <v>990</v>
      </c>
      <c r="F63" s="69">
        <f t="shared" si="4"/>
        <v>0.47142857142857142</v>
      </c>
      <c r="G63" s="68">
        <f t="shared" si="5"/>
        <v>-847.41483901486595</v>
      </c>
    </row>
    <row r="64" spans="1:7" x14ac:dyDescent="0.3">
      <c r="A64" s="18" t="s">
        <v>152</v>
      </c>
      <c r="B64" s="15">
        <v>1100</v>
      </c>
      <c r="C64" s="15">
        <v>2100</v>
      </c>
      <c r="D64" s="15">
        <v>268.89808679005972</v>
      </c>
      <c r="E64" s="68">
        <f t="shared" si="3"/>
        <v>1000</v>
      </c>
      <c r="F64" s="69">
        <f t="shared" si="4"/>
        <v>0.47619047619047616</v>
      </c>
      <c r="G64" s="68">
        <f t="shared" si="5"/>
        <v>-831.10191320994022</v>
      </c>
    </row>
    <row r="65" spans="1:7" x14ac:dyDescent="0.3">
      <c r="A65" s="18" t="s">
        <v>153</v>
      </c>
      <c r="B65" s="15">
        <v>1110</v>
      </c>
      <c r="C65" s="15">
        <v>2100</v>
      </c>
      <c r="D65" s="15">
        <v>275.24257722401001</v>
      </c>
      <c r="E65" s="68">
        <f t="shared" si="3"/>
        <v>990</v>
      </c>
      <c r="F65" s="69">
        <f t="shared" si="4"/>
        <v>0.47142857142857142</v>
      </c>
      <c r="G65" s="68">
        <f t="shared" si="5"/>
        <v>-834.75742277598999</v>
      </c>
    </row>
    <row r="66" spans="1:7" x14ac:dyDescent="0.3">
      <c r="A66" s="18" t="s">
        <v>154</v>
      </c>
      <c r="B66" s="15">
        <v>1100</v>
      </c>
      <c r="C66" s="15">
        <v>2100</v>
      </c>
      <c r="D66" s="15">
        <v>281.61879011013008</v>
      </c>
      <c r="E66" s="68">
        <f t="shared" si="3"/>
        <v>1000</v>
      </c>
      <c r="F66" s="69">
        <f t="shared" si="4"/>
        <v>0.47619047619047616</v>
      </c>
      <c r="G66" s="68">
        <f t="shared" si="5"/>
        <v>-818.38120988986998</v>
      </c>
    </row>
    <row r="67" spans="1:7" x14ac:dyDescent="0.3">
      <c r="A67" s="18" t="s">
        <v>155</v>
      </c>
      <c r="B67" s="15">
        <v>1110</v>
      </c>
      <c r="C67" s="15">
        <v>2100</v>
      </c>
      <c r="D67" s="15">
        <v>288.02688406068069</v>
      </c>
      <c r="E67" s="68">
        <f t="shared" si="3"/>
        <v>990</v>
      </c>
      <c r="F67" s="69">
        <f t="shared" si="4"/>
        <v>0.47142857142857142</v>
      </c>
      <c r="G67" s="68">
        <f t="shared" si="5"/>
        <v>-821.97311593931931</v>
      </c>
    </row>
    <row r="68" spans="1:7" x14ac:dyDescent="0.3">
      <c r="A68" s="18" t="s">
        <v>156</v>
      </c>
      <c r="B68" s="15">
        <v>1100</v>
      </c>
      <c r="C68" s="15">
        <v>2100</v>
      </c>
      <c r="D68" s="15">
        <v>294.46701848098411</v>
      </c>
      <c r="E68" s="68">
        <f t="shared" si="3"/>
        <v>1000</v>
      </c>
      <c r="F68" s="69">
        <f t="shared" si="4"/>
        <v>0.47619047619047616</v>
      </c>
      <c r="G68" s="68">
        <f t="shared" si="5"/>
        <v>-805.53298151901595</v>
      </c>
    </row>
    <row r="69" spans="1:7" x14ac:dyDescent="0.3">
      <c r="A69" s="18" t="s">
        <v>157</v>
      </c>
      <c r="B69" s="15">
        <v>1110</v>
      </c>
      <c r="C69" s="15">
        <v>2100</v>
      </c>
      <c r="D69" s="15">
        <v>300.93935357338904</v>
      </c>
      <c r="E69" s="68">
        <f t="shared" si="3"/>
        <v>990</v>
      </c>
      <c r="F69" s="69">
        <f t="shared" si="4"/>
        <v>0.47142857142857142</v>
      </c>
      <c r="G69" s="68">
        <f t="shared" si="5"/>
        <v>-809.0606464266109</v>
      </c>
    </row>
    <row r="70" spans="1:7" x14ac:dyDescent="0.3">
      <c r="A70" s="18" t="s">
        <v>158</v>
      </c>
      <c r="B70" s="15">
        <v>1100</v>
      </c>
      <c r="C70" s="15">
        <v>2100</v>
      </c>
      <c r="D70" s="15">
        <v>307.444050341256</v>
      </c>
      <c r="E70" s="68">
        <f t="shared" ref="E70:E101" si="6">IF(B70="","",C70-B70)</f>
        <v>1000</v>
      </c>
      <c r="F70" s="69">
        <f t="shared" ref="F70:F101" si="7">IF(B70="","",(C70-B70)/C70)</f>
        <v>0.47619047619047616</v>
      </c>
      <c r="G70" s="68">
        <f t="shared" ref="G70:G101" si="8">IF(B70="","",D70-B70)</f>
        <v>-792.555949658744</v>
      </c>
    </row>
    <row r="71" spans="1:7" x14ac:dyDescent="0.3">
      <c r="A71" s="18" t="s">
        <v>3</v>
      </c>
      <c r="B71" s="15">
        <v>1110</v>
      </c>
      <c r="C71" s="15">
        <v>2300</v>
      </c>
      <c r="D71" s="15">
        <v>314.98127059296229</v>
      </c>
      <c r="E71" s="68">
        <f t="shared" si="6"/>
        <v>1190</v>
      </c>
      <c r="F71" s="69">
        <f t="shared" si="7"/>
        <v>0.5173913043478261</v>
      </c>
      <c r="G71" s="68">
        <f t="shared" si="8"/>
        <v>-795.01872940703765</v>
      </c>
    </row>
    <row r="72" spans="1:7" x14ac:dyDescent="0.3">
      <c r="A72" s="18" t="s">
        <v>107</v>
      </c>
      <c r="B72" s="15">
        <v>1110</v>
      </c>
      <c r="C72" s="15">
        <v>2300</v>
      </c>
      <c r="D72" s="15">
        <v>322.55617694592712</v>
      </c>
      <c r="E72" s="68">
        <f t="shared" si="6"/>
        <v>1190</v>
      </c>
      <c r="F72" s="69">
        <f t="shared" si="7"/>
        <v>0.5173913043478261</v>
      </c>
      <c r="G72" s="68">
        <f t="shared" si="8"/>
        <v>-787.44382305407294</v>
      </c>
    </row>
    <row r="73" spans="1:7" x14ac:dyDescent="0.3">
      <c r="A73" s="18" t="s">
        <v>148</v>
      </c>
      <c r="B73" s="15">
        <v>1110</v>
      </c>
      <c r="C73" s="15">
        <v>2300</v>
      </c>
      <c r="D73" s="15">
        <v>330.16895783065678</v>
      </c>
      <c r="E73" s="68">
        <f t="shared" si="6"/>
        <v>1190</v>
      </c>
      <c r="F73" s="69">
        <f t="shared" si="7"/>
        <v>0.5173913043478261</v>
      </c>
      <c r="G73" s="68">
        <f t="shared" si="8"/>
        <v>-779.83104216934316</v>
      </c>
    </row>
    <row r="74" spans="1:7" x14ac:dyDescent="0.3">
      <c r="A74" s="18" t="s">
        <v>149</v>
      </c>
      <c r="B74" s="15">
        <v>1110</v>
      </c>
      <c r="C74" s="15">
        <v>2300</v>
      </c>
      <c r="D74" s="15">
        <v>337.81980261981005</v>
      </c>
      <c r="E74" s="68">
        <f t="shared" si="6"/>
        <v>1190</v>
      </c>
      <c r="F74" s="69">
        <f t="shared" si="7"/>
        <v>0.5173913043478261</v>
      </c>
      <c r="G74" s="68">
        <f t="shared" si="8"/>
        <v>-772.18019738018995</v>
      </c>
    </row>
    <row r="75" spans="1:7" x14ac:dyDescent="0.3">
      <c r="A75" s="14" t="s">
        <v>163</v>
      </c>
      <c r="B75" s="15"/>
      <c r="C75" s="15"/>
      <c r="D75" s="15"/>
      <c r="E75" s="68" t="str">
        <f t="shared" si="6"/>
        <v/>
      </c>
      <c r="F75" s="69" t="str">
        <f t="shared" si="7"/>
        <v/>
      </c>
      <c r="G75" s="68" t="str">
        <f t="shared" si="8"/>
        <v/>
      </c>
    </row>
    <row r="76" spans="1:7" x14ac:dyDescent="0.3">
      <c r="A76" s="18" t="s">
        <v>151</v>
      </c>
      <c r="B76" s="15">
        <v>1110</v>
      </c>
      <c r="C76" s="15">
        <v>2300</v>
      </c>
      <c r="D76" s="15">
        <v>345.5089016329091</v>
      </c>
      <c r="E76" s="68">
        <f t="shared" si="6"/>
        <v>1190</v>
      </c>
      <c r="F76" s="69">
        <f t="shared" si="7"/>
        <v>0.5173913043478261</v>
      </c>
      <c r="G76" s="68">
        <f t="shared" si="8"/>
        <v>-764.4910983670909</v>
      </c>
    </row>
    <row r="77" spans="1:7" x14ac:dyDescent="0.3">
      <c r="A77" s="18" t="s">
        <v>152</v>
      </c>
      <c r="B77" s="15">
        <v>1110</v>
      </c>
      <c r="C77" s="15">
        <v>2300</v>
      </c>
      <c r="D77" s="15">
        <v>353.23644614107366</v>
      </c>
      <c r="E77" s="68">
        <f t="shared" si="6"/>
        <v>1190</v>
      </c>
      <c r="F77" s="69">
        <f t="shared" si="7"/>
        <v>0.5173913043478261</v>
      </c>
      <c r="G77" s="68">
        <f t="shared" si="8"/>
        <v>-756.76355385892634</v>
      </c>
    </row>
    <row r="78" spans="1:7" x14ac:dyDescent="0.3">
      <c r="A78" s="18" t="s">
        <v>153</v>
      </c>
      <c r="B78" s="15">
        <v>1110</v>
      </c>
      <c r="C78" s="15">
        <v>2300</v>
      </c>
      <c r="D78" s="15">
        <v>361.00262837177905</v>
      </c>
      <c r="E78" s="68">
        <f t="shared" si="6"/>
        <v>1190</v>
      </c>
      <c r="F78" s="69">
        <f t="shared" si="7"/>
        <v>0.5173913043478261</v>
      </c>
      <c r="G78" s="68">
        <f t="shared" si="8"/>
        <v>-748.99737162822089</v>
      </c>
    </row>
    <row r="79" spans="1:7" x14ac:dyDescent="0.3">
      <c r="A79" s="18" t="s">
        <v>154</v>
      </c>
      <c r="B79" s="15">
        <v>1110</v>
      </c>
      <c r="C79" s="15">
        <v>2300</v>
      </c>
      <c r="D79" s="15">
        <v>368.80764151363792</v>
      </c>
      <c r="E79" s="68">
        <f t="shared" si="6"/>
        <v>1190</v>
      </c>
      <c r="F79" s="69">
        <f t="shared" si="7"/>
        <v>0.5173913043478261</v>
      </c>
      <c r="G79" s="68">
        <f t="shared" si="8"/>
        <v>-741.19235848636208</v>
      </c>
    </row>
    <row r="80" spans="1:7" x14ac:dyDescent="0.3">
      <c r="A80" s="18" t="s">
        <v>155</v>
      </c>
      <c r="B80" s="15">
        <v>1110</v>
      </c>
      <c r="C80" s="15">
        <v>2300</v>
      </c>
      <c r="D80" s="15">
        <v>376.65167972120611</v>
      </c>
      <c r="E80" s="68">
        <f t="shared" si="6"/>
        <v>1190</v>
      </c>
      <c r="F80" s="69">
        <f t="shared" si="7"/>
        <v>0.5173913043478261</v>
      </c>
      <c r="G80" s="68">
        <f t="shared" si="8"/>
        <v>-733.34832027879384</v>
      </c>
    </row>
    <row r="81" spans="1:7" x14ac:dyDescent="0.3">
      <c r="A81" s="18" t="s">
        <v>156</v>
      </c>
      <c r="B81" s="15">
        <v>1110</v>
      </c>
      <c r="C81" s="15">
        <v>2300</v>
      </c>
      <c r="D81" s="15">
        <v>384.53493811981213</v>
      </c>
      <c r="E81" s="68">
        <f t="shared" si="6"/>
        <v>1190</v>
      </c>
      <c r="F81" s="69">
        <f t="shared" si="7"/>
        <v>0.5173913043478261</v>
      </c>
      <c r="G81" s="68">
        <f t="shared" si="8"/>
        <v>-725.46506188018793</v>
      </c>
    </row>
    <row r="82" spans="1:7" x14ac:dyDescent="0.3">
      <c r="A82" s="18" t="s">
        <v>157</v>
      </c>
      <c r="B82" s="15">
        <v>1110</v>
      </c>
      <c r="C82" s="15">
        <v>2300</v>
      </c>
      <c r="D82" s="15">
        <v>392.45761281041126</v>
      </c>
      <c r="E82" s="68">
        <f t="shared" si="6"/>
        <v>1190</v>
      </c>
      <c r="F82" s="69">
        <f t="shared" si="7"/>
        <v>0.5173913043478261</v>
      </c>
      <c r="G82" s="68">
        <f t="shared" si="8"/>
        <v>-717.54238718958868</v>
      </c>
    </row>
    <row r="83" spans="1:7" x14ac:dyDescent="0.3">
      <c r="A83" s="18" t="s">
        <v>158</v>
      </c>
      <c r="B83" s="15">
        <v>1110</v>
      </c>
      <c r="C83" s="15">
        <v>2300</v>
      </c>
      <c r="D83" s="15">
        <v>400.41990087446328</v>
      </c>
      <c r="E83" s="68">
        <f t="shared" si="6"/>
        <v>1190</v>
      </c>
      <c r="F83" s="69">
        <f t="shared" si="7"/>
        <v>0.5173913043478261</v>
      </c>
      <c r="G83" s="68">
        <f t="shared" si="8"/>
        <v>-709.58009912553666</v>
      </c>
    </row>
    <row r="84" spans="1:7" x14ac:dyDescent="0.3">
      <c r="A84" s="18" t="s">
        <v>3</v>
      </c>
      <c r="B84" s="15">
        <v>1110</v>
      </c>
      <c r="C84" s="15">
        <v>2300</v>
      </c>
      <c r="D84" s="15">
        <v>408.42200037883555</v>
      </c>
      <c r="E84" s="68">
        <f t="shared" si="6"/>
        <v>1190</v>
      </c>
      <c r="F84" s="69">
        <f t="shared" si="7"/>
        <v>0.5173913043478261</v>
      </c>
      <c r="G84" s="68">
        <f t="shared" si="8"/>
        <v>-701.57799962116451</v>
      </c>
    </row>
    <row r="85" spans="1:7" x14ac:dyDescent="0.3">
      <c r="A85" s="18" t="s">
        <v>107</v>
      </c>
      <c r="B85" s="15">
        <v>1110</v>
      </c>
      <c r="C85" s="15">
        <v>2300</v>
      </c>
      <c r="D85" s="15">
        <v>416.46411038072978</v>
      </c>
      <c r="E85" s="68">
        <f t="shared" si="6"/>
        <v>1190</v>
      </c>
      <c r="F85" s="69">
        <f t="shared" si="7"/>
        <v>0.5173913043478261</v>
      </c>
      <c r="G85" s="68">
        <f t="shared" si="8"/>
        <v>-693.53588961927016</v>
      </c>
    </row>
    <row r="86" spans="1:7" x14ac:dyDescent="0.3">
      <c r="A86" s="18" t="s">
        <v>148</v>
      </c>
      <c r="B86" s="15">
        <v>1110</v>
      </c>
      <c r="C86" s="15">
        <v>2300</v>
      </c>
      <c r="D86" s="15">
        <v>424.54643093263331</v>
      </c>
      <c r="E86" s="68">
        <f t="shared" si="6"/>
        <v>1190</v>
      </c>
      <c r="F86" s="69">
        <f t="shared" si="7"/>
        <v>0.5173913043478261</v>
      </c>
      <c r="G86" s="68">
        <f t="shared" si="8"/>
        <v>-685.45356906736674</v>
      </c>
    </row>
    <row r="87" spans="1:7" x14ac:dyDescent="0.3">
      <c r="A87" s="18" t="s">
        <v>149</v>
      </c>
      <c r="B87" s="15">
        <v>1110</v>
      </c>
      <c r="C87" s="15">
        <v>2300</v>
      </c>
      <c r="D87" s="15">
        <v>432.66916308729651</v>
      </c>
      <c r="E87" s="68">
        <f t="shared" si="6"/>
        <v>1190</v>
      </c>
      <c r="F87" s="69">
        <f t="shared" si="7"/>
        <v>0.5173913043478261</v>
      </c>
      <c r="G87" s="68">
        <f t="shared" si="8"/>
        <v>-677.33083691270349</v>
      </c>
    </row>
    <row r="88" spans="1:7" x14ac:dyDescent="0.3">
      <c r="A88" s="14" t="s">
        <v>164</v>
      </c>
      <c r="B88" s="15"/>
      <c r="C88" s="15"/>
      <c r="D88" s="15"/>
      <c r="E88" s="68" t="str">
        <f t="shared" si="6"/>
        <v/>
      </c>
      <c r="F88" s="69" t="str">
        <f t="shared" si="7"/>
        <v/>
      </c>
      <c r="G88" s="68" t="str">
        <f t="shared" si="8"/>
        <v/>
      </c>
    </row>
    <row r="89" spans="1:7" x14ac:dyDescent="0.3">
      <c r="A89" s="18" t="s">
        <v>151</v>
      </c>
      <c r="B89" s="15">
        <v>1110</v>
      </c>
      <c r="C89" s="15">
        <v>2300</v>
      </c>
      <c r="D89" s="15">
        <v>440.83250890273303</v>
      </c>
      <c r="E89" s="68">
        <f t="shared" si="6"/>
        <v>1190</v>
      </c>
      <c r="F89" s="69">
        <f t="shared" si="7"/>
        <v>0.5173913043478261</v>
      </c>
      <c r="G89" s="68">
        <f t="shared" si="8"/>
        <v>-669.16749109726697</v>
      </c>
    </row>
    <row r="90" spans="1:7" x14ac:dyDescent="0.3">
      <c r="A90" s="18" t="s">
        <v>152</v>
      </c>
      <c r="B90" s="15">
        <v>1110</v>
      </c>
      <c r="C90" s="15">
        <v>2300</v>
      </c>
      <c r="D90" s="15">
        <v>449.03667144724665</v>
      </c>
      <c r="E90" s="68">
        <f t="shared" si="6"/>
        <v>1190</v>
      </c>
      <c r="F90" s="69">
        <f t="shared" si="7"/>
        <v>0.5173913043478261</v>
      </c>
      <c r="G90" s="68">
        <f t="shared" si="8"/>
        <v>-660.96332855275341</v>
      </c>
    </row>
    <row r="91" spans="1:7" x14ac:dyDescent="0.3">
      <c r="A91" s="18" t="s">
        <v>153</v>
      </c>
      <c r="B91" s="15">
        <v>1110</v>
      </c>
      <c r="C91" s="15">
        <v>2300</v>
      </c>
      <c r="D91" s="15">
        <v>457.28185480448292</v>
      </c>
      <c r="E91" s="68">
        <f t="shared" si="6"/>
        <v>1190</v>
      </c>
      <c r="F91" s="69">
        <f t="shared" si="7"/>
        <v>0.5173913043478261</v>
      </c>
      <c r="G91" s="68">
        <f t="shared" si="8"/>
        <v>-652.71814519551708</v>
      </c>
    </row>
    <row r="92" spans="1:7" x14ac:dyDescent="0.3">
      <c r="A92" s="18" t="s">
        <v>154</v>
      </c>
      <c r="B92" s="15">
        <v>1110</v>
      </c>
      <c r="C92" s="15">
        <v>2300</v>
      </c>
      <c r="D92" s="15">
        <v>465.56826407850536</v>
      </c>
      <c r="E92" s="68">
        <f t="shared" si="6"/>
        <v>1190</v>
      </c>
      <c r="F92" s="69">
        <f t="shared" si="7"/>
        <v>0.5173913043478261</v>
      </c>
      <c r="G92" s="68">
        <f t="shared" si="8"/>
        <v>-644.43173592149469</v>
      </c>
    </row>
    <row r="93" spans="1:7" x14ac:dyDescent="0.3">
      <c r="A93" s="18" t="s">
        <v>155</v>
      </c>
      <c r="B93" s="15">
        <v>1110</v>
      </c>
      <c r="C93" s="15">
        <v>2300</v>
      </c>
      <c r="D93" s="15">
        <v>473.89610539889787</v>
      </c>
      <c r="E93" s="68">
        <f t="shared" si="6"/>
        <v>1190</v>
      </c>
      <c r="F93" s="69">
        <f t="shared" si="7"/>
        <v>0.5173913043478261</v>
      </c>
      <c r="G93" s="68">
        <f t="shared" si="8"/>
        <v>-636.10389460110218</v>
      </c>
    </row>
    <row r="94" spans="1:7" x14ac:dyDescent="0.3">
      <c r="A94" s="18" t="s">
        <v>156</v>
      </c>
      <c r="B94" s="15">
        <v>1110</v>
      </c>
      <c r="C94" s="15">
        <v>2300</v>
      </c>
      <c r="D94" s="15">
        <v>482.26558592589248</v>
      </c>
      <c r="E94" s="68">
        <f t="shared" si="6"/>
        <v>1190</v>
      </c>
      <c r="F94" s="69">
        <f t="shared" si="7"/>
        <v>0.5173913043478261</v>
      </c>
      <c r="G94" s="68">
        <f t="shared" si="8"/>
        <v>-627.73441407410746</v>
      </c>
    </row>
    <row r="95" spans="1:7" x14ac:dyDescent="0.3">
      <c r="A95" s="18" t="s">
        <v>157</v>
      </c>
      <c r="B95" s="15">
        <v>1110</v>
      </c>
      <c r="C95" s="15">
        <v>2300</v>
      </c>
      <c r="D95" s="15">
        <v>490.67691385552189</v>
      </c>
      <c r="E95" s="68">
        <f t="shared" si="6"/>
        <v>1190</v>
      </c>
      <c r="F95" s="69">
        <f t="shared" si="7"/>
        <v>0.5173913043478261</v>
      </c>
      <c r="G95" s="68">
        <f t="shared" si="8"/>
        <v>-619.32308614447811</v>
      </c>
    </row>
    <row r="96" spans="1:7" x14ac:dyDescent="0.3">
      <c r="A96" s="18" t="s">
        <v>158</v>
      </c>
      <c r="B96" s="15">
        <v>1110</v>
      </c>
      <c r="C96" s="15">
        <v>2300</v>
      </c>
      <c r="D96" s="15">
        <v>499.13029842479955</v>
      </c>
      <c r="E96" s="68">
        <f t="shared" si="6"/>
        <v>1190</v>
      </c>
      <c r="F96" s="69">
        <f t="shared" si="7"/>
        <v>0.5173913043478261</v>
      </c>
      <c r="G96" s="68">
        <f t="shared" si="8"/>
        <v>-610.86970157520045</v>
      </c>
    </row>
    <row r="97" spans="1:7" x14ac:dyDescent="0.3">
      <c r="A97" s="18" t="s">
        <v>3</v>
      </c>
      <c r="B97" s="15">
        <v>1110</v>
      </c>
      <c r="C97" s="15">
        <v>2300</v>
      </c>
      <c r="D97" s="15">
        <v>507.6259499169235</v>
      </c>
      <c r="E97" s="68">
        <f t="shared" si="6"/>
        <v>1190</v>
      </c>
      <c r="F97" s="69">
        <f t="shared" si="7"/>
        <v>0.5173913043478261</v>
      </c>
      <c r="G97" s="68">
        <f t="shared" si="8"/>
        <v>-602.37405008307655</v>
      </c>
    </row>
    <row r="98" spans="1:7" x14ac:dyDescent="0.3">
      <c r="A98" s="18" t="s">
        <v>107</v>
      </c>
      <c r="B98" s="15">
        <v>1110</v>
      </c>
      <c r="C98" s="15">
        <v>2300</v>
      </c>
      <c r="D98" s="15">
        <v>516.1640796665082</v>
      </c>
      <c r="E98" s="68">
        <f t="shared" si="6"/>
        <v>1190</v>
      </c>
      <c r="F98" s="69">
        <f t="shared" si="7"/>
        <v>0.5173913043478261</v>
      </c>
      <c r="G98" s="68">
        <f t="shared" si="8"/>
        <v>-593.8359203334918</v>
      </c>
    </row>
    <row r="99" spans="1:7" x14ac:dyDescent="0.3">
      <c r="A99" s="18" t="s">
        <v>148</v>
      </c>
      <c r="B99" s="15">
        <v>1110</v>
      </c>
      <c r="C99" s="15">
        <v>2300</v>
      </c>
      <c r="D99" s="15">
        <v>524.74490006484064</v>
      </c>
      <c r="E99" s="68">
        <f t="shared" si="6"/>
        <v>1190</v>
      </c>
      <c r="F99" s="69">
        <f t="shared" si="7"/>
        <v>0.5173913043478261</v>
      </c>
      <c r="G99" s="68">
        <f t="shared" si="8"/>
        <v>-585.25509993515936</v>
      </c>
    </row>
    <row r="100" spans="1:7" x14ac:dyDescent="0.3">
      <c r="A100" s="18" t="s">
        <v>149</v>
      </c>
      <c r="B100" s="15">
        <v>1110</v>
      </c>
      <c r="C100" s="15">
        <v>2300</v>
      </c>
      <c r="D100" s="15">
        <v>533.36862456516485</v>
      </c>
      <c r="E100" s="68">
        <f t="shared" si="6"/>
        <v>1190</v>
      </c>
      <c r="F100" s="69">
        <f t="shared" si="7"/>
        <v>0.5173913043478261</v>
      </c>
      <c r="G100" s="68">
        <f t="shared" si="8"/>
        <v>-576.63137543483515</v>
      </c>
    </row>
    <row r="101" spans="1:7" x14ac:dyDescent="0.3">
      <c r="A101" s="14" t="s">
        <v>165</v>
      </c>
      <c r="B101" s="15"/>
      <c r="C101" s="15"/>
      <c r="D101" s="15"/>
      <c r="E101" s="68" t="str">
        <f t="shared" si="6"/>
        <v/>
      </c>
      <c r="F101" s="69" t="str">
        <f t="shared" si="7"/>
        <v/>
      </c>
      <c r="G101" s="68" t="str">
        <f t="shared" si="8"/>
        <v/>
      </c>
    </row>
    <row r="102" spans="1:7" x14ac:dyDescent="0.3">
      <c r="A102" s="18" t="s">
        <v>151</v>
      </c>
      <c r="B102" s="15">
        <v>1110</v>
      </c>
      <c r="C102" s="15">
        <v>2300</v>
      </c>
      <c r="D102" s="15">
        <v>542.03546768799072</v>
      </c>
      <c r="E102" s="68">
        <f t="shared" ref="E102:E129" si="9">IF(B102="","",C102-B102)</f>
        <v>1190</v>
      </c>
      <c r="F102" s="69">
        <f t="shared" ref="F102:F129" si="10">IF(B102="","",(C102-B102)/C102)</f>
        <v>0.5173913043478261</v>
      </c>
      <c r="G102" s="68">
        <f t="shared" ref="G102:G129" si="11">IF(B102="","",D102-B102)</f>
        <v>-567.96453231200928</v>
      </c>
    </row>
    <row r="103" spans="1:7" x14ac:dyDescent="0.3">
      <c r="A103" s="18" t="s">
        <v>152</v>
      </c>
      <c r="B103" s="15">
        <v>1110</v>
      </c>
      <c r="C103" s="15">
        <v>2300</v>
      </c>
      <c r="D103" s="15">
        <v>550.74564502643068</v>
      </c>
      <c r="E103" s="68">
        <f t="shared" si="9"/>
        <v>1190</v>
      </c>
      <c r="F103" s="69">
        <f t="shared" si="10"/>
        <v>0.5173913043478261</v>
      </c>
      <c r="G103" s="68">
        <f t="shared" si="11"/>
        <v>-559.25435497356932</v>
      </c>
    </row>
    <row r="104" spans="1:7" x14ac:dyDescent="0.3">
      <c r="A104" s="18" t="s">
        <v>153</v>
      </c>
      <c r="B104" s="15">
        <v>1110</v>
      </c>
      <c r="C104" s="15">
        <v>2300</v>
      </c>
      <c r="D104" s="15">
        <v>559.49937325156282</v>
      </c>
      <c r="E104" s="68">
        <f t="shared" si="9"/>
        <v>1190</v>
      </c>
      <c r="F104" s="69">
        <f t="shared" si="10"/>
        <v>0.5173913043478261</v>
      </c>
      <c r="G104" s="68">
        <f t="shared" si="11"/>
        <v>-550.50062674843718</v>
      </c>
    </row>
    <row r="105" spans="1:7" x14ac:dyDescent="0.3">
      <c r="A105" s="18" t="s">
        <v>154</v>
      </c>
      <c r="B105" s="15">
        <v>1110</v>
      </c>
      <c r="C105" s="15">
        <v>2300</v>
      </c>
      <c r="D105" s="15">
        <v>568.2968701178205</v>
      </c>
      <c r="E105" s="68">
        <f t="shared" si="9"/>
        <v>1190</v>
      </c>
      <c r="F105" s="69">
        <f t="shared" si="10"/>
        <v>0.5173913043478261</v>
      </c>
      <c r="G105" s="68">
        <f t="shared" si="11"/>
        <v>-541.7031298821795</v>
      </c>
    </row>
    <row r="106" spans="1:7" x14ac:dyDescent="0.3">
      <c r="A106" s="18" t="s">
        <v>155</v>
      </c>
      <c r="B106" s="15">
        <v>1110</v>
      </c>
      <c r="C106" s="15">
        <v>2300</v>
      </c>
      <c r="D106" s="15">
        <v>577.1383544684096</v>
      </c>
      <c r="E106" s="68">
        <f t="shared" si="9"/>
        <v>1190</v>
      </c>
      <c r="F106" s="69">
        <f t="shared" si="10"/>
        <v>0.5173913043478261</v>
      </c>
      <c r="G106" s="68">
        <f t="shared" si="11"/>
        <v>-532.8616455315904</v>
      </c>
    </row>
    <row r="107" spans="1:7" x14ac:dyDescent="0.3">
      <c r="A107" s="18" t="s">
        <v>156</v>
      </c>
      <c r="B107" s="15">
        <v>1110</v>
      </c>
      <c r="C107" s="15">
        <v>2300</v>
      </c>
      <c r="D107" s="15">
        <v>586.02404624075166</v>
      </c>
      <c r="E107" s="68">
        <f t="shared" si="9"/>
        <v>1190</v>
      </c>
      <c r="F107" s="69">
        <f t="shared" si="10"/>
        <v>0.5173913043478261</v>
      </c>
      <c r="G107" s="68">
        <f t="shared" si="11"/>
        <v>-523.97595375924834</v>
      </c>
    </row>
    <row r="108" spans="1:7" x14ac:dyDescent="0.3">
      <c r="A108" s="18" t="s">
        <v>157</v>
      </c>
      <c r="B108" s="15">
        <v>1110</v>
      </c>
      <c r="C108" s="15">
        <v>2300</v>
      </c>
      <c r="D108" s="15">
        <v>594.95416647195543</v>
      </c>
      <c r="E108" s="68">
        <f t="shared" si="9"/>
        <v>1190</v>
      </c>
      <c r="F108" s="69">
        <f t="shared" si="10"/>
        <v>0.5173913043478261</v>
      </c>
      <c r="G108" s="68">
        <f t="shared" si="11"/>
        <v>-515.04583352804457</v>
      </c>
    </row>
    <row r="109" spans="1:7" x14ac:dyDescent="0.3">
      <c r="A109" s="18" t="s">
        <v>158</v>
      </c>
      <c r="B109" s="15">
        <v>1110</v>
      </c>
      <c r="C109" s="15">
        <v>2300</v>
      </c>
      <c r="D109" s="15">
        <v>603.92893730431524</v>
      </c>
      <c r="E109" s="68">
        <f t="shared" si="9"/>
        <v>1190</v>
      </c>
      <c r="F109" s="69">
        <f t="shared" si="10"/>
        <v>0.5173913043478261</v>
      </c>
      <c r="G109" s="68">
        <f t="shared" si="11"/>
        <v>-506.07106269568476</v>
      </c>
    </row>
    <row r="110" spans="1:7" x14ac:dyDescent="0.3">
      <c r="A110" s="18" t="s">
        <v>3</v>
      </c>
      <c r="B110" s="15">
        <v>1110</v>
      </c>
      <c r="C110" s="15">
        <v>2300</v>
      </c>
      <c r="D110" s="15">
        <v>612.94858199083683</v>
      </c>
      <c r="E110" s="68">
        <f t="shared" si="9"/>
        <v>1190</v>
      </c>
      <c r="F110" s="69">
        <f t="shared" si="10"/>
        <v>0.5173913043478261</v>
      </c>
      <c r="G110" s="68">
        <f t="shared" si="11"/>
        <v>-497.05141800916317</v>
      </c>
    </row>
    <row r="111" spans="1:7" x14ac:dyDescent="0.3">
      <c r="A111" s="18" t="s">
        <v>107</v>
      </c>
      <c r="B111" s="15">
        <v>1110</v>
      </c>
      <c r="C111" s="15">
        <v>2300</v>
      </c>
      <c r="D111" s="15">
        <v>622.01332490079096</v>
      </c>
      <c r="E111" s="68">
        <f t="shared" si="9"/>
        <v>1190</v>
      </c>
      <c r="F111" s="69">
        <f t="shared" si="10"/>
        <v>0.5173913043478261</v>
      </c>
      <c r="G111" s="68">
        <f t="shared" si="11"/>
        <v>-487.98667509920904</v>
      </c>
    </row>
    <row r="112" spans="1:7" x14ac:dyDescent="0.3">
      <c r="A112" s="18" t="s">
        <v>148</v>
      </c>
      <c r="B112" s="15">
        <v>1110</v>
      </c>
      <c r="C112" s="15">
        <v>2300</v>
      </c>
      <c r="D112" s="15">
        <v>631.12339152529501</v>
      </c>
      <c r="E112" s="68">
        <f t="shared" si="9"/>
        <v>1190</v>
      </c>
      <c r="F112" s="69">
        <f t="shared" si="10"/>
        <v>0.5173913043478261</v>
      </c>
      <c r="G112" s="68">
        <f t="shared" si="11"/>
        <v>-478.87660847470499</v>
      </c>
    </row>
    <row r="113" spans="1:7" x14ac:dyDescent="0.3">
      <c r="A113" s="18" t="s">
        <v>149</v>
      </c>
      <c r="B113" s="15">
        <v>1110</v>
      </c>
      <c r="C113" s="15">
        <v>2300</v>
      </c>
      <c r="D113" s="15">
        <v>640.27900848292154</v>
      </c>
      <c r="E113" s="68">
        <f t="shared" si="9"/>
        <v>1190</v>
      </c>
      <c r="F113" s="69">
        <f t="shared" si="10"/>
        <v>0.5173913043478261</v>
      </c>
      <c r="G113" s="68">
        <f t="shared" si="11"/>
        <v>-469.72099151707846</v>
      </c>
    </row>
    <row r="114" spans="1:7" x14ac:dyDescent="0.3">
      <c r="A114" s="14" t="s">
        <v>166</v>
      </c>
      <c r="B114" s="15"/>
      <c r="C114" s="15"/>
      <c r="D114" s="15"/>
      <c r="E114" s="68" t="str">
        <f t="shared" si="9"/>
        <v/>
      </c>
      <c r="F114" s="69" t="str">
        <f t="shared" si="10"/>
        <v/>
      </c>
      <c r="G114" s="68" t="str">
        <f t="shared" si="11"/>
        <v/>
      </c>
    </row>
    <row r="115" spans="1:7" x14ac:dyDescent="0.3">
      <c r="A115" s="18" t="s">
        <v>151</v>
      </c>
      <c r="B115" s="15">
        <v>1110</v>
      </c>
      <c r="C115" s="15">
        <v>2300</v>
      </c>
      <c r="D115" s="15">
        <v>649.4804035253361</v>
      </c>
      <c r="E115" s="68">
        <f t="shared" si="9"/>
        <v>1190</v>
      </c>
      <c r="F115" s="69">
        <f t="shared" si="10"/>
        <v>0.5173913043478261</v>
      </c>
      <c r="G115" s="68">
        <f t="shared" si="11"/>
        <v>-460.5195964746639</v>
      </c>
    </row>
    <row r="116" spans="1:7" x14ac:dyDescent="0.3">
      <c r="A116" s="18" t="s">
        <v>152</v>
      </c>
      <c r="B116" s="15">
        <v>1110</v>
      </c>
      <c r="C116" s="15">
        <v>2300</v>
      </c>
      <c r="D116" s="15">
        <v>658.72780554296276</v>
      </c>
      <c r="E116" s="68">
        <f t="shared" si="9"/>
        <v>1190</v>
      </c>
      <c r="F116" s="69">
        <f t="shared" si="10"/>
        <v>0.5173913043478261</v>
      </c>
      <c r="G116" s="68">
        <f t="shared" si="11"/>
        <v>-451.27219445703724</v>
      </c>
    </row>
    <row r="117" spans="1:7" x14ac:dyDescent="0.3">
      <c r="A117" s="18" t="s">
        <v>153</v>
      </c>
      <c r="B117" s="15">
        <v>1110</v>
      </c>
      <c r="C117" s="15">
        <v>2300</v>
      </c>
      <c r="D117" s="15">
        <v>668.02144457067755</v>
      </c>
      <c r="E117" s="68">
        <f t="shared" si="9"/>
        <v>1190</v>
      </c>
      <c r="F117" s="69">
        <f t="shared" si="10"/>
        <v>0.5173913043478261</v>
      </c>
      <c r="G117" s="68">
        <f t="shared" si="11"/>
        <v>-441.97855542932245</v>
      </c>
    </row>
    <row r="118" spans="1:7" x14ac:dyDescent="0.3">
      <c r="A118" s="18" t="s">
        <v>154</v>
      </c>
      <c r="B118" s="15">
        <v>1110</v>
      </c>
      <c r="C118" s="15">
        <v>2300</v>
      </c>
      <c r="D118" s="15">
        <v>677.36155179353091</v>
      </c>
      <c r="E118" s="68">
        <f t="shared" si="9"/>
        <v>1190</v>
      </c>
      <c r="F118" s="69">
        <f t="shared" si="10"/>
        <v>0.5173913043478261</v>
      </c>
      <c r="G118" s="68">
        <f t="shared" si="11"/>
        <v>-432.63844820646909</v>
      </c>
    </row>
    <row r="119" spans="1:7" x14ac:dyDescent="0.3">
      <c r="A119" s="18" t="s">
        <v>155</v>
      </c>
      <c r="B119" s="15">
        <v>1110</v>
      </c>
      <c r="C119" s="15">
        <v>2300</v>
      </c>
      <c r="D119" s="15">
        <v>686.74835955249853</v>
      </c>
      <c r="E119" s="68">
        <f t="shared" si="9"/>
        <v>1190</v>
      </c>
      <c r="F119" s="69">
        <f t="shared" si="10"/>
        <v>0.5173913043478261</v>
      </c>
      <c r="G119" s="68">
        <f t="shared" si="11"/>
        <v>-423.25164044750147</v>
      </c>
    </row>
    <row r="120" spans="1:7" x14ac:dyDescent="0.3">
      <c r="A120" s="18" t="s">
        <v>156</v>
      </c>
      <c r="B120" s="15">
        <v>1110</v>
      </c>
      <c r="C120" s="15">
        <v>2300</v>
      </c>
      <c r="D120" s="15">
        <v>696.18210135026095</v>
      </c>
      <c r="E120" s="68">
        <f t="shared" si="9"/>
        <v>1190</v>
      </c>
      <c r="F120" s="69">
        <f t="shared" si="10"/>
        <v>0.5173913043478261</v>
      </c>
      <c r="G120" s="68">
        <f t="shared" si="11"/>
        <v>-413.81789864973905</v>
      </c>
    </row>
    <row r="121" spans="1:7" x14ac:dyDescent="0.3">
      <c r="A121" s="18" t="s">
        <v>157</v>
      </c>
      <c r="B121" s="15">
        <v>1110</v>
      </c>
      <c r="C121" s="15">
        <v>2300</v>
      </c>
      <c r="D121" s="15">
        <v>705.66301185701229</v>
      </c>
      <c r="E121" s="68">
        <f t="shared" si="9"/>
        <v>1190</v>
      </c>
      <c r="F121" s="69">
        <f t="shared" si="10"/>
        <v>0.5173913043478261</v>
      </c>
      <c r="G121" s="68">
        <f t="shared" si="11"/>
        <v>-404.33698814298771</v>
      </c>
    </row>
    <row r="122" spans="1:7" x14ac:dyDescent="0.3">
      <c r="A122" s="18" t="s">
        <v>158</v>
      </c>
      <c r="B122" s="15">
        <v>1110</v>
      </c>
      <c r="C122" s="15">
        <v>2300</v>
      </c>
      <c r="D122" s="15">
        <v>715.19132691629738</v>
      </c>
      <c r="E122" s="68">
        <f t="shared" si="9"/>
        <v>1190</v>
      </c>
      <c r="F122" s="69">
        <f t="shared" si="10"/>
        <v>0.5173913043478261</v>
      </c>
      <c r="G122" s="68">
        <f t="shared" si="11"/>
        <v>-394.80867308370262</v>
      </c>
    </row>
    <row r="123" spans="1:7" x14ac:dyDescent="0.3">
      <c r="A123" s="18" t="s">
        <v>3</v>
      </c>
      <c r="B123" s="15">
        <v>1110</v>
      </c>
      <c r="C123" s="15">
        <v>2300</v>
      </c>
      <c r="D123" s="15">
        <v>724.76728355087891</v>
      </c>
      <c r="E123" s="68">
        <f t="shared" si="9"/>
        <v>1190</v>
      </c>
      <c r="F123" s="69">
        <f t="shared" si="10"/>
        <v>0.5173913043478261</v>
      </c>
      <c r="G123" s="68">
        <f t="shared" si="11"/>
        <v>-385.23271644912109</v>
      </c>
    </row>
    <row r="124" spans="1:7" x14ac:dyDescent="0.3">
      <c r="A124" s="18" t="s">
        <v>107</v>
      </c>
      <c r="B124" s="15">
        <v>1110</v>
      </c>
      <c r="C124" s="15">
        <v>2300</v>
      </c>
      <c r="D124" s="15">
        <v>734.39111996863323</v>
      </c>
      <c r="E124" s="68">
        <f t="shared" si="9"/>
        <v>1190</v>
      </c>
      <c r="F124" s="69">
        <f t="shared" si="10"/>
        <v>0.5173913043478261</v>
      </c>
      <c r="G124" s="68">
        <f t="shared" si="11"/>
        <v>-375.60888003136677</v>
      </c>
    </row>
    <row r="125" spans="1:7" x14ac:dyDescent="0.3">
      <c r="A125" s="18" t="s">
        <v>148</v>
      </c>
      <c r="B125" s="15">
        <v>1110</v>
      </c>
      <c r="C125" s="15">
        <v>2300</v>
      </c>
      <c r="D125" s="15">
        <v>744.06307556847651</v>
      </c>
      <c r="E125" s="68">
        <f t="shared" si="9"/>
        <v>1190</v>
      </c>
      <c r="F125" s="69">
        <f t="shared" si="10"/>
        <v>0.5173913043478261</v>
      </c>
      <c r="G125" s="68">
        <f t="shared" si="11"/>
        <v>-365.93692443152349</v>
      </c>
    </row>
    <row r="126" spans="1:7" x14ac:dyDescent="0.3">
      <c r="A126" s="18" t="s">
        <v>149</v>
      </c>
      <c r="B126" s="15">
        <v>1110</v>
      </c>
      <c r="C126" s="15">
        <v>2300</v>
      </c>
      <c r="D126" s="15">
        <v>753.78339094631883</v>
      </c>
      <c r="E126" s="68">
        <f t="shared" si="9"/>
        <v>1190</v>
      </c>
      <c r="F126" s="69">
        <f t="shared" si="10"/>
        <v>0.5173913043478261</v>
      </c>
      <c r="G126" s="68">
        <f t="shared" si="11"/>
        <v>-356.21660905368117</v>
      </c>
    </row>
    <row r="127" spans="1:7" x14ac:dyDescent="0.3">
      <c r="A127" s="14" t="s">
        <v>167</v>
      </c>
      <c r="B127" s="15"/>
      <c r="C127" s="15"/>
      <c r="D127" s="15"/>
      <c r="E127" s="68" t="str">
        <f t="shared" si="9"/>
        <v/>
      </c>
      <c r="F127" s="69" t="str">
        <f t="shared" si="10"/>
        <v/>
      </c>
      <c r="G127" s="68" t="str">
        <f t="shared" si="11"/>
        <v/>
      </c>
    </row>
    <row r="128" spans="1:7" x14ac:dyDescent="0.3">
      <c r="A128" s="18" t="s">
        <v>151</v>
      </c>
      <c r="B128" s="15">
        <v>1110</v>
      </c>
      <c r="C128" s="15">
        <v>2300</v>
      </c>
      <c r="D128" s="15">
        <v>763.55230790105031</v>
      </c>
      <c r="E128" s="68">
        <f t="shared" si="9"/>
        <v>1190</v>
      </c>
      <c r="F128" s="69">
        <f t="shared" si="10"/>
        <v>0.5173913043478261</v>
      </c>
      <c r="G128" s="68">
        <f t="shared" si="11"/>
        <v>-346.44769209894969</v>
      </c>
    </row>
    <row r="129" spans="1:7" x14ac:dyDescent="0.3">
      <c r="A129" s="18" t="s">
        <v>152</v>
      </c>
      <c r="B129" s="15">
        <v>1110</v>
      </c>
      <c r="C129" s="15">
        <v>2300</v>
      </c>
      <c r="D129" s="15">
        <v>773.37006944055565</v>
      </c>
      <c r="E129" s="68">
        <f t="shared" si="9"/>
        <v>1190</v>
      </c>
      <c r="F129" s="69">
        <f t="shared" si="10"/>
        <v>0.5173913043478261</v>
      </c>
      <c r="G129" s="68">
        <f t="shared" si="11"/>
        <v>-336.62993055944435</v>
      </c>
    </row>
    <row r="130" spans="1:7" x14ac:dyDescent="0.3">
      <c r="A130" s="18" t="s">
        <v>153</v>
      </c>
      <c r="B130" s="15">
        <v>1110</v>
      </c>
      <c r="C130" s="15">
        <v>2300</v>
      </c>
      <c r="D130" s="15">
        <v>783.23691978775832</v>
      </c>
    </row>
    <row r="131" spans="1:7" x14ac:dyDescent="0.3">
      <c r="A131" s="18" t="s">
        <v>154</v>
      </c>
      <c r="B131" s="15">
        <v>1110</v>
      </c>
      <c r="C131" s="15">
        <v>2300</v>
      </c>
      <c r="D131" s="15">
        <v>793.15310438669724</v>
      </c>
    </row>
    <row r="132" spans="1:7" x14ac:dyDescent="0.3">
      <c r="A132" s="18" t="s">
        <v>155</v>
      </c>
      <c r="B132" s="15">
        <v>1110</v>
      </c>
      <c r="C132" s="15">
        <v>2300</v>
      </c>
      <c r="D132" s="15">
        <v>803.1188699086307</v>
      </c>
    </row>
    <row r="133" spans="1:7" x14ac:dyDescent="0.3">
      <c r="A133" s="18" t="s">
        <v>156</v>
      </c>
      <c r="B133" s="15">
        <v>1110</v>
      </c>
      <c r="C133" s="15">
        <v>2300</v>
      </c>
      <c r="D133" s="15">
        <v>813.13446425817381</v>
      </c>
    </row>
    <row r="134" spans="1:7" x14ac:dyDescent="0.3">
      <c r="A134" s="18" t="s">
        <v>157</v>
      </c>
      <c r="B134" s="15">
        <v>1110</v>
      </c>
      <c r="C134" s="15">
        <v>2300</v>
      </c>
      <c r="D134" s="15">
        <v>823.20013657946481</v>
      </c>
    </row>
    <row r="135" spans="1:7" x14ac:dyDescent="0.3">
      <c r="A135" s="18" t="s">
        <v>158</v>
      </c>
      <c r="B135" s="15">
        <v>1110</v>
      </c>
      <c r="C135" s="15">
        <v>2300</v>
      </c>
      <c r="D135" s="15">
        <v>833.31613726236208</v>
      </c>
    </row>
    <row r="136" spans="1:7" x14ac:dyDescent="0.3">
      <c r="A136" s="18" t="s">
        <v>3</v>
      </c>
      <c r="B136" s="15">
        <v>1110</v>
      </c>
      <c r="C136" s="15">
        <v>2300</v>
      </c>
      <c r="D136" s="15">
        <v>843.48271794867378</v>
      </c>
    </row>
    <row r="137" spans="1:7" x14ac:dyDescent="0.3">
      <c r="A137" s="18" t="s">
        <v>107</v>
      </c>
      <c r="B137" s="15">
        <v>1110</v>
      </c>
      <c r="C137" s="15">
        <v>2300</v>
      </c>
      <c r="D137" s="15">
        <v>853.70013153841717</v>
      </c>
    </row>
    <row r="138" spans="1:7" x14ac:dyDescent="0.3">
      <c r="A138" s="18" t="s">
        <v>148</v>
      </c>
      <c r="B138" s="15">
        <v>1110</v>
      </c>
      <c r="C138" s="15">
        <v>2300</v>
      </c>
      <c r="D138" s="15">
        <v>863.9686321961093</v>
      </c>
    </row>
    <row r="139" spans="1:7" x14ac:dyDescent="0.3">
      <c r="A139" s="18" t="s">
        <v>149</v>
      </c>
      <c r="B139" s="15">
        <v>1110</v>
      </c>
      <c r="C139" s="15">
        <v>2300</v>
      </c>
      <c r="D139" s="15">
        <v>874.28847535708974</v>
      </c>
    </row>
    <row r="140" spans="1:7" x14ac:dyDescent="0.3">
      <c r="A140" s="14" t="s">
        <v>168</v>
      </c>
      <c r="B140" s="15"/>
      <c r="C140" s="15"/>
      <c r="D140" s="15"/>
    </row>
    <row r="141" spans="1:7" x14ac:dyDescent="0.3">
      <c r="A141" s="18" t="s">
        <v>151</v>
      </c>
      <c r="B141" s="15">
        <v>1110</v>
      </c>
      <c r="C141" s="15">
        <v>2300</v>
      </c>
      <c r="D141" s="15">
        <v>884.6599177338752</v>
      </c>
    </row>
    <row r="142" spans="1:7" x14ac:dyDescent="0.3">
      <c r="A142" s="18" t="s">
        <v>152</v>
      </c>
      <c r="B142" s="15">
        <v>1110</v>
      </c>
      <c r="C142" s="15">
        <v>2300</v>
      </c>
      <c r="D142" s="15">
        <v>895.08321732254444</v>
      </c>
    </row>
    <row r="143" spans="1:7" x14ac:dyDescent="0.3">
      <c r="A143" s="18" t="s">
        <v>153</v>
      </c>
      <c r="B143" s="15">
        <v>1110</v>
      </c>
      <c r="C143" s="15">
        <v>2300</v>
      </c>
      <c r="D143" s="15">
        <v>905.55863340915721</v>
      </c>
    </row>
    <row r="144" spans="1:7" x14ac:dyDescent="0.3">
      <c r="A144" s="18" t="s">
        <v>154</v>
      </c>
      <c r="B144" s="15">
        <v>1110</v>
      </c>
      <c r="C144" s="15">
        <v>2300</v>
      </c>
      <c r="D144" s="15">
        <v>916.08642657620294</v>
      </c>
    </row>
    <row r="145" spans="1:4" x14ac:dyDescent="0.3">
      <c r="A145" s="18" t="s">
        <v>155</v>
      </c>
      <c r="B145" s="15">
        <v>1110</v>
      </c>
      <c r="C145" s="15">
        <v>2300</v>
      </c>
      <c r="D145" s="15">
        <v>926.66685870908384</v>
      </c>
    </row>
    <row r="146" spans="1:4" x14ac:dyDescent="0.3">
      <c r="A146" s="18" t="s">
        <v>156</v>
      </c>
      <c r="B146" s="15">
        <v>1110</v>
      </c>
      <c r="C146" s="15">
        <v>2300</v>
      </c>
      <c r="D146" s="15">
        <v>937.30019300262938</v>
      </c>
    </row>
    <row r="147" spans="1:4" x14ac:dyDescent="0.3">
      <c r="A147" s="18" t="s">
        <v>157</v>
      </c>
      <c r="B147" s="15">
        <v>1110</v>
      </c>
      <c r="C147" s="15">
        <v>2300</v>
      </c>
      <c r="D147" s="15">
        <v>947.98669396764251</v>
      </c>
    </row>
    <row r="148" spans="1:4" x14ac:dyDescent="0.3">
      <c r="A148" s="18" t="s">
        <v>158</v>
      </c>
      <c r="B148" s="15">
        <v>1110</v>
      </c>
      <c r="C148" s="15">
        <v>2300</v>
      </c>
      <c r="D148" s="15">
        <v>958.7266274374806</v>
      </c>
    </row>
    <row r="149" spans="1:4" x14ac:dyDescent="0.3">
      <c r="A149" s="18" t="s">
        <v>3</v>
      </c>
      <c r="B149" s="15">
        <v>1110</v>
      </c>
      <c r="C149" s="15">
        <v>2300</v>
      </c>
      <c r="D149" s="15">
        <v>969.5202605746681</v>
      </c>
    </row>
    <row r="150" spans="1:4" x14ac:dyDescent="0.3">
      <c r="A150" s="18" t="s">
        <v>107</v>
      </c>
      <c r="B150" s="15">
        <v>1110</v>
      </c>
      <c r="C150" s="15">
        <v>2300</v>
      </c>
      <c r="D150" s="15">
        <v>980.36786187754149</v>
      </c>
    </row>
    <row r="151" spans="1:4" x14ac:dyDescent="0.3">
      <c r="A151" s="18" t="s">
        <v>148</v>
      </c>
      <c r="B151" s="15">
        <v>1110</v>
      </c>
      <c r="C151" s="15">
        <v>2300</v>
      </c>
      <c r="D151" s="15">
        <v>991.26970118692907</v>
      </c>
    </row>
    <row r="152" spans="1:4" x14ac:dyDescent="0.3">
      <c r="A152" s="18" t="s">
        <v>149</v>
      </c>
      <c r="B152" s="15">
        <v>1110</v>
      </c>
      <c r="C152" s="15">
        <v>2300</v>
      </c>
      <c r="D152" s="15">
        <v>1002.2260496928637</v>
      </c>
    </row>
    <row r="153" spans="1:4" x14ac:dyDescent="0.3">
      <c r="A153" s="14" t="s">
        <v>169</v>
      </c>
      <c r="B153" s="15"/>
      <c r="C153" s="15"/>
      <c r="D153" s="15"/>
    </row>
    <row r="154" spans="1:4" x14ac:dyDescent="0.3">
      <c r="A154" s="18" t="s">
        <v>151</v>
      </c>
      <c r="B154" s="15">
        <v>1110</v>
      </c>
      <c r="C154" s="15">
        <v>2300</v>
      </c>
      <c r="D154" s="15">
        <v>1013.237179941328</v>
      </c>
    </row>
    <row r="155" spans="1:4" x14ac:dyDescent="0.3">
      <c r="A155" s="18" t="s">
        <v>152</v>
      </c>
      <c r="B155" s="15">
        <v>1110</v>
      </c>
      <c r="C155" s="15">
        <v>2300</v>
      </c>
      <c r="D155" s="15">
        <v>1024.3033658410347</v>
      </c>
    </row>
    <row r="156" spans="1:4" x14ac:dyDescent="0.3">
      <c r="A156" s="18" t="s">
        <v>153</v>
      </c>
      <c r="B156" s="15">
        <v>1110</v>
      </c>
      <c r="C156" s="15">
        <v>2300</v>
      </c>
      <c r="D156" s="15">
        <v>1035.4248826702399</v>
      </c>
    </row>
    <row r="157" spans="1:4" x14ac:dyDescent="0.3">
      <c r="A157" s="18" t="s">
        <v>154</v>
      </c>
      <c r="B157" s="15">
        <v>1110</v>
      </c>
      <c r="C157" s="15">
        <v>2300</v>
      </c>
      <c r="D157" s="15">
        <v>1046.6020070835912</v>
      </c>
    </row>
    <row r="158" spans="1:4" x14ac:dyDescent="0.3">
      <c r="A158" s="18" t="s">
        <v>155</v>
      </c>
      <c r="B158" s="15">
        <v>1110</v>
      </c>
      <c r="C158" s="15">
        <v>2300</v>
      </c>
      <c r="D158" s="15">
        <v>1057.8350171190091</v>
      </c>
    </row>
    <row r="159" spans="1:4" x14ac:dyDescent="0.3">
      <c r="A159" s="18" t="s">
        <v>156</v>
      </c>
      <c r="B159" s="15">
        <v>1110</v>
      </c>
      <c r="C159" s="15">
        <v>2300</v>
      </c>
      <c r="D159" s="15">
        <v>1069.124192204604</v>
      </c>
    </row>
    <row r="160" spans="1:4" x14ac:dyDescent="0.3">
      <c r="A160" s="18" t="s">
        <v>157</v>
      </c>
      <c r="B160" s="15">
        <v>1110</v>
      </c>
      <c r="C160" s="15">
        <v>2300</v>
      </c>
      <c r="D160" s="15">
        <v>1080.4698131656271</v>
      </c>
    </row>
    <row r="161" spans="1:4" x14ac:dyDescent="0.3">
      <c r="A161" s="18" t="s">
        <v>158</v>
      </c>
      <c r="B161" s="15">
        <v>1110</v>
      </c>
      <c r="C161" s="15">
        <v>2300</v>
      </c>
      <c r="D161" s="15">
        <v>1091.8721622314554</v>
      </c>
    </row>
    <row r="162" spans="1:4" x14ac:dyDescent="0.3">
      <c r="A162" s="18" t="s">
        <v>3</v>
      </c>
      <c r="B162" s="15">
        <v>1110</v>
      </c>
      <c r="C162" s="15">
        <v>2300</v>
      </c>
      <c r="D162" s="15">
        <v>1103.3315230426126</v>
      </c>
    </row>
    <row r="163" spans="1:4" x14ac:dyDescent="0.3">
      <c r="A163" s="14" t="s">
        <v>103</v>
      </c>
      <c r="B163" s="15">
        <v>163681</v>
      </c>
      <c r="C163" s="15">
        <v>321400</v>
      </c>
      <c r="D163" s="15">
        <v>66270.962798231878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0053C-64D2-45F2-97A6-288C5E871D08}">
  <sheetPr>
    <tabColor rgb="FF7030A0"/>
  </sheetPr>
  <dimension ref="A1:B27"/>
  <sheetViews>
    <sheetView workbookViewId="0">
      <selection activeCell="B12" sqref="B12"/>
    </sheetView>
  </sheetViews>
  <sheetFormatPr baseColWidth="10" defaultRowHeight="14.4" x14ac:dyDescent="0.3"/>
  <cols>
    <col min="1" max="1" width="17.44140625" bestFit="1" customWidth="1"/>
    <col min="2" max="2" width="165.77734375" bestFit="1" customWidth="1"/>
  </cols>
  <sheetData>
    <row r="1" spans="1:2" x14ac:dyDescent="0.3">
      <c r="A1" s="84" t="s">
        <v>137</v>
      </c>
      <c r="B1" s="84"/>
    </row>
    <row r="2" spans="1:2" x14ac:dyDescent="0.3">
      <c r="A2" s="77" t="s">
        <v>55</v>
      </c>
      <c r="B2" s="77" t="s">
        <v>116</v>
      </c>
    </row>
    <row r="3" spans="1:2" x14ac:dyDescent="0.3">
      <c r="A3" s="89" t="s">
        <v>69</v>
      </c>
      <c r="B3" s="76" t="s">
        <v>117</v>
      </c>
    </row>
    <row r="4" spans="1:2" x14ac:dyDescent="0.3">
      <c r="A4" s="89"/>
      <c r="B4" s="76" t="s">
        <v>118</v>
      </c>
    </row>
    <row r="5" spans="1:2" x14ac:dyDescent="0.3">
      <c r="A5" s="89"/>
      <c r="B5" s="76" t="s">
        <v>119</v>
      </c>
    </row>
    <row r="6" spans="1:2" x14ac:dyDescent="0.3">
      <c r="A6" s="89" t="s">
        <v>66</v>
      </c>
      <c r="B6" s="76" t="s">
        <v>120</v>
      </c>
    </row>
    <row r="7" spans="1:2" x14ac:dyDescent="0.3">
      <c r="A7" s="89"/>
      <c r="B7" s="76" t="s">
        <v>121</v>
      </c>
    </row>
    <row r="8" spans="1:2" x14ac:dyDescent="0.3">
      <c r="A8" s="89"/>
      <c r="B8" s="76" t="s">
        <v>122</v>
      </c>
    </row>
    <row r="9" spans="1:2" x14ac:dyDescent="0.3">
      <c r="A9" s="89" t="s">
        <v>80</v>
      </c>
      <c r="B9" s="76" t="s">
        <v>123</v>
      </c>
    </row>
    <row r="10" spans="1:2" x14ac:dyDescent="0.3">
      <c r="A10" s="89"/>
      <c r="B10" s="76" t="s">
        <v>124</v>
      </c>
    </row>
    <row r="11" spans="1:2" x14ac:dyDescent="0.3">
      <c r="A11" s="89"/>
      <c r="B11" s="76" t="s">
        <v>125</v>
      </c>
    </row>
    <row r="12" spans="1:2" x14ac:dyDescent="0.3">
      <c r="A12" s="89"/>
      <c r="B12" s="76" t="s">
        <v>126</v>
      </c>
    </row>
    <row r="13" spans="1:2" x14ac:dyDescent="0.3">
      <c r="A13" s="89"/>
      <c r="B13" s="76" t="s">
        <v>127</v>
      </c>
    </row>
    <row r="14" spans="1:2" x14ac:dyDescent="0.3">
      <c r="A14" s="89" t="s">
        <v>83</v>
      </c>
      <c r="B14" s="76" t="s">
        <v>128</v>
      </c>
    </row>
    <row r="15" spans="1:2" x14ac:dyDescent="0.3">
      <c r="A15" s="89"/>
      <c r="B15" s="76" t="s">
        <v>129</v>
      </c>
    </row>
    <row r="16" spans="1:2" x14ac:dyDescent="0.3">
      <c r="A16" s="89"/>
      <c r="B16" s="76" t="s">
        <v>130</v>
      </c>
    </row>
    <row r="17" spans="1:2" x14ac:dyDescent="0.3">
      <c r="A17" s="89" t="s">
        <v>77</v>
      </c>
      <c r="B17" s="76" t="s">
        <v>131</v>
      </c>
    </row>
    <row r="18" spans="1:2" x14ac:dyDescent="0.3">
      <c r="A18" s="89"/>
      <c r="B18" s="76" t="s">
        <v>132</v>
      </c>
    </row>
    <row r="19" spans="1:2" x14ac:dyDescent="0.3">
      <c r="A19" s="89"/>
      <c r="B19" s="76" t="s">
        <v>133</v>
      </c>
    </row>
    <row r="20" spans="1:2" x14ac:dyDescent="0.3">
      <c r="A20" s="89" t="s">
        <v>74</v>
      </c>
      <c r="B20" s="76" t="s">
        <v>134</v>
      </c>
    </row>
    <row r="21" spans="1:2" x14ac:dyDescent="0.3">
      <c r="A21" s="89"/>
      <c r="B21" s="76" t="s">
        <v>135</v>
      </c>
    </row>
    <row r="22" spans="1:2" x14ac:dyDescent="0.3">
      <c r="A22" s="89"/>
      <c r="B22" s="76" t="s">
        <v>136</v>
      </c>
    </row>
    <row r="24" spans="1:2" x14ac:dyDescent="0.3">
      <c r="A24" s="85" t="s">
        <v>138</v>
      </c>
      <c r="B24" s="85"/>
    </row>
    <row r="25" spans="1:2" ht="15" x14ac:dyDescent="0.3">
      <c r="A25" s="86" t="s">
        <v>139</v>
      </c>
      <c r="B25" s="86"/>
    </row>
    <row r="26" spans="1:2" ht="40.799999999999997" customHeight="1" x14ac:dyDescent="0.3">
      <c r="A26" s="87" t="s">
        <v>140</v>
      </c>
      <c r="B26" s="87"/>
    </row>
    <row r="27" spans="1:2" ht="40.200000000000003" customHeight="1" x14ac:dyDescent="0.3">
      <c r="A27" s="88" t="s">
        <v>141</v>
      </c>
      <c r="B27" s="88"/>
    </row>
  </sheetData>
  <mergeCells count="11">
    <mergeCell ref="A1:B1"/>
    <mergeCell ref="A24:B24"/>
    <mergeCell ref="A25:B25"/>
    <mergeCell ref="A26:B26"/>
    <mergeCell ref="A27:B27"/>
    <mergeCell ref="A3:A5"/>
    <mergeCell ref="A6:A8"/>
    <mergeCell ref="A9:A13"/>
    <mergeCell ref="A14:A16"/>
    <mergeCell ref="A17:A19"/>
    <mergeCell ref="A20:A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1B3B-6D75-464F-9152-F17F9859DA58}">
  <sheetPr>
    <tabColor rgb="FF00B050"/>
  </sheetPr>
  <dimension ref="A1:EP28"/>
  <sheetViews>
    <sheetView zoomScale="70" zoomScaleNormal="70" workbookViewId="0">
      <selection activeCell="BJ18" sqref="BJ18:EP18"/>
    </sheetView>
  </sheetViews>
  <sheetFormatPr baseColWidth="10" defaultRowHeight="14.4" x14ac:dyDescent="0.3"/>
  <cols>
    <col min="1" max="1" width="26.5546875" bestFit="1" customWidth="1"/>
    <col min="25" max="26" width="12.109375" bestFit="1" customWidth="1"/>
    <col min="61" max="62" width="12.109375" bestFit="1" customWidth="1"/>
  </cols>
  <sheetData>
    <row r="1" spans="1:146" x14ac:dyDescent="0.3">
      <c r="A1" s="74" t="s">
        <v>142</v>
      </c>
      <c r="B1" s="73">
        <v>43709</v>
      </c>
      <c r="C1" s="73">
        <v>43739</v>
      </c>
      <c r="D1" s="73">
        <v>43770</v>
      </c>
      <c r="E1" s="73">
        <v>43800</v>
      </c>
      <c r="F1" s="73">
        <v>43831</v>
      </c>
      <c r="G1" s="73">
        <v>43862</v>
      </c>
      <c r="H1" s="73">
        <v>43891</v>
      </c>
      <c r="I1" s="73">
        <v>43922</v>
      </c>
      <c r="J1" s="73">
        <v>43952</v>
      </c>
      <c r="K1" s="73">
        <v>43983</v>
      </c>
      <c r="L1" s="73">
        <v>44013</v>
      </c>
      <c r="M1" s="73">
        <v>44044</v>
      </c>
      <c r="N1" s="73">
        <v>44075</v>
      </c>
      <c r="O1" s="73">
        <v>44105</v>
      </c>
      <c r="P1" s="73">
        <v>44136</v>
      </c>
      <c r="Q1" s="73">
        <v>44166</v>
      </c>
      <c r="R1" s="73">
        <v>44197</v>
      </c>
      <c r="S1" s="73">
        <v>44228</v>
      </c>
      <c r="T1" s="73">
        <v>44256</v>
      </c>
      <c r="U1" s="73">
        <v>44287</v>
      </c>
      <c r="V1" s="73">
        <v>44317</v>
      </c>
      <c r="W1" s="73">
        <v>44348</v>
      </c>
      <c r="X1" s="73">
        <v>44378</v>
      </c>
      <c r="Y1" s="73">
        <v>44409</v>
      </c>
      <c r="Z1" s="73">
        <v>44440</v>
      </c>
      <c r="AA1" s="73">
        <v>44470</v>
      </c>
      <c r="AB1" s="73">
        <v>44501</v>
      </c>
      <c r="AC1" s="73">
        <v>44531</v>
      </c>
      <c r="AD1" s="73">
        <v>44562</v>
      </c>
      <c r="AE1" s="73">
        <v>44593</v>
      </c>
      <c r="AF1" s="73">
        <v>44621</v>
      </c>
      <c r="AG1" s="73">
        <v>44652</v>
      </c>
      <c r="AH1" s="73">
        <v>44682</v>
      </c>
      <c r="AI1" s="73">
        <v>44713</v>
      </c>
      <c r="AJ1" s="73">
        <v>44743</v>
      </c>
      <c r="AK1" s="73">
        <v>44774</v>
      </c>
      <c r="AL1" s="73">
        <v>44805</v>
      </c>
      <c r="AM1" s="73">
        <v>44835</v>
      </c>
      <c r="AN1" s="73">
        <v>44866</v>
      </c>
      <c r="AO1" s="73">
        <v>44896</v>
      </c>
      <c r="AP1" s="73">
        <v>44927</v>
      </c>
      <c r="AQ1" s="73">
        <v>44958</v>
      </c>
      <c r="AR1" s="73">
        <v>44986</v>
      </c>
      <c r="AS1" s="73">
        <v>45017</v>
      </c>
      <c r="AT1" s="73">
        <v>45047</v>
      </c>
      <c r="AU1" s="73">
        <v>45078</v>
      </c>
      <c r="AV1" s="73">
        <v>45108</v>
      </c>
      <c r="AW1" s="73">
        <v>45139</v>
      </c>
      <c r="AX1" s="73">
        <v>45170</v>
      </c>
      <c r="AY1" s="73">
        <v>45200</v>
      </c>
      <c r="AZ1" s="73">
        <v>45231</v>
      </c>
      <c r="BA1" s="73">
        <v>45261</v>
      </c>
      <c r="BB1" s="73">
        <v>45292</v>
      </c>
      <c r="BC1" s="73">
        <v>45323</v>
      </c>
      <c r="BD1" s="73">
        <v>45352</v>
      </c>
      <c r="BE1" s="73">
        <v>45383</v>
      </c>
      <c r="BF1" s="73">
        <v>45413</v>
      </c>
      <c r="BG1" s="73">
        <v>45444</v>
      </c>
      <c r="BH1" s="73">
        <v>45474</v>
      </c>
      <c r="BI1" s="73">
        <v>45505</v>
      </c>
      <c r="BJ1" s="73">
        <v>45536</v>
      </c>
      <c r="BK1" s="73">
        <v>45566</v>
      </c>
      <c r="BL1" s="73">
        <v>45597</v>
      </c>
      <c r="BM1" s="73">
        <v>45627</v>
      </c>
      <c r="BN1" s="73">
        <v>45658</v>
      </c>
      <c r="BO1" s="73">
        <v>45689</v>
      </c>
      <c r="BP1" s="73">
        <v>45717</v>
      </c>
      <c r="BQ1" s="73">
        <v>45748</v>
      </c>
      <c r="BR1" s="73">
        <v>45778</v>
      </c>
      <c r="BS1" s="73">
        <v>45809</v>
      </c>
      <c r="BT1" s="73">
        <v>45839</v>
      </c>
      <c r="BU1" s="73">
        <v>45870</v>
      </c>
      <c r="BV1" s="73">
        <v>45901</v>
      </c>
      <c r="BW1" s="73">
        <v>45931</v>
      </c>
      <c r="BX1" s="73">
        <v>45962</v>
      </c>
      <c r="BY1" s="73">
        <v>45992</v>
      </c>
      <c r="BZ1" s="73">
        <v>46023</v>
      </c>
      <c r="CA1" s="73">
        <v>46054</v>
      </c>
      <c r="CB1" s="73">
        <v>46082</v>
      </c>
      <c r="CC1" s="73">
        <v>46113</v>
      </c>
      <c r="CD1" s="73">
        <v>46143</v>
      </c>
      <c r="CE1" s="73">
        <v>46174</v>
      </c>
      <c r="CF1" s="73">
        <v>46204</v>
      </c>
      <c r="CG1" s="73">
        <v>46235</v>
      </c>
      <c r="CH1" s="73">
        <v>46266</v>
      </c>
      <c r="CI1" s="73">
        <v>46296</v>
      </c>
      <c r="CJ1" s="73">
        <v>46327</v>
      </c>
      <c r="CK1" s="73">
        <v>46357</v>
      </c>
      <c r="CL1" s="73">
        <v>46388</v>
      </c>
      <c r="CM1" s="73">
        <v>46419</v>
      </c>
      <c r="CN1" s="73">
        <v>46447</v>
      </c>
      <c r="CO1" s="73">
        <v>46478</v>
      </c>
      <c r="CP1" s="73">
        <v>46508</v>
      </c>
      <c r="CQ1" s="73">
        <v>46539</v>
      </c>
      <c r="CR1" s="73">
        <v>46569</v>
      </c>
      <c r="CS1" s="73">
        <v>46600</v>
      </c>
      <c r="CT1" s="73">
        <v>46631</v>
      </c>
      <c r="CU1" s="73">
        <v>46661</v>
      </c>
      <c r="CV1" s="73">
        <v>46692</v>
      </c>
      <c r="CW1" s="73">
        <v>46722</v>
      </c>
      <c r="CX1" s="73">
        <v>46753</v>
      </c>
      <c r="CY1" s="73">
        <v>46784</v>
      </c>
      <c r="CZ1" s="73">
        <v>46813</v>
      </c>
      <c r="DA1" s="73">
        <v>46844</v>
      </c>
      <c r="DB1" s="73">
        <v>46874</v>
      </c>
      <c r="DC1" s="73">
        <v>46905</v>
      </c>
      <c r="DD1" s="73">
        <v>46935</v>
      </c>
      <c r="DE1" s="73">
        <v>46966</v>
      </c>
      <c r="DF1" s="73">
        <v>46997</v>
      </c>
      <c r="DG1" s="73">
        <v>47027</v>
      </c>
      <c r="DH1" s="73">
        <v>47058</v>
      </c>
      <c r="DI1" s="73">
        <v>47088</v>
      </c>
      <c r="DJ1" s="73">
        <v>47119</v>
      </c>
      <c r="DK1" s="73">
        <v>47150</v>
      </c>
      <c r="DL1" s="73">
        <v>47178</v>
      </c>
      <c r="DM1" s="73">
        <v>47209</v>
      </c>
      <c r="DN1" s="73">
        <v>47239</v>
      </c>
      <c r="DO1" s="73">
        <v>47270</v>
      </c>
      <c r="DP1" s="73">
        <v>47300</v>
      </c>
      <c r="DQ1" s="73">
        <v>47331</v>
      </c>
      <c r="DR1" s="73">
        <v>47362</v>
      </c>
      <c r="DS1" s="73">
        <v>47392</v>
      </c>
      <c r="DT1" s="73">
        <v>47423</v>
      </c>
      <c r="DU1" s="73">
        <v>47453</v>
      </c>
      <c r="DV1" s="73">
        <v>47484</v>
      </c>
      <c r="DW1" s="73">
        <v>47515</v>
      </c>
      <c r="DX1" s="73">
        <v>47543</v>
      </c>
      <c r="DY1" s="73">
        <v>47574</v>
      </c>
      <c r="DZ1" s="73">
        <v>47604</v>
      </c>
      <c r="EA1" s="73">
        <v>47635</v>
      </c>
      <c r="EB1" s="73">
        <v>47665</v>
      </c>
      <c r="EC1" s="73">
        <v>47696</v>
      </c>
      <c r="ED1" s="73">
        <v>47727</v>
      </c>
      <c r="EE1" s="73">
        <v>47757</v>
      </c>
      <c r="EF1" s="73">
        <v>47788</v>
      </c>
      <c r="EG1" s="73">
        <v>47818</v>
      </c>
      <c r="EH1" s="73">
        <v>47849</v>
      </c>
      <c r="EI1" s="73">
        <v>47880</v>
      </c>
      <c r="EJ1" s="73">
        <v>47908</v>
      </c>
      <c r="EK1" s="73">
        <v>47939</v>
      </c>
      <c r="EL1" s="73">
        <v>47969</v>
      </c>
      <c r="EM1" s="73">
        <v>48000</v>
      </c>
      <c r="EN1" s="73">
        <v>48030</v>
      </c>
      <c r="EO1" s="73">
        <v>48061</v>
      </c>
      <c r="EP1" s="73">
        <v>48092</v>
      </c>
    </row>
    <row r="2" spans="1:146" x14ac:dyDescent="0.3">
      <c r="A2" s="75" t="s">
        <v>108</v>
      </c>
      <c r="B2" s="34"/>
      <c r="C2" s="34">
        <v>1000</v>
      </c>
      <c r="D2" s="34">
        <f>(C2+750)+C18</f>
        <v>1755</v>
      </c>
      <c r="E2" s="34">
        <f t="shared" ref="E2:Y2" si="0">(D2+750)+D18</f>
        <v>2513.7750000000001</v>
      </c>
      <c r="F2" s="34">
        <f t="shared" si="0"/>
        <v>3276.343875</v>
      </c>
      <c r="G2" s="34">
        <f t="shared" si="0"/>
        <v>4042.7255943750001</v>
      </c>
      <c r="H2" s="34">
        <f t="shared" si="0"/>
        <v>4812.9392223468758</v>
      </c>
      <c r="I2" s="34">
        <f t="shared" si="0"/>
        <v>5587.0039184586103</v>
      </c>
      <c r="J2" s="34">
        <f t="shared" si="0"/>
        <v>6364.9389380509037</v>
      </c>
      <c r="K2" s="34">
        <f t="shared" si="0"/>
        <v>7146.7636327411583</v>
      </c>
      <c r="L2" s="34">
        <f t="shared" si="0"/>
        <v>7932.4974509048643</v>
      </c>
      <c r="M2" s="34">
        <f t="shared" si="0"/>
        <v>8722.1599381593878</v>
      </c>
      <c r="N2" s="34">
        <f t="shared" si="0"/>
        <v>9515.7707378501855</v>
      </c>
      <c r="O2" s="34">
        <f t="shared" si="0"/>
        <v>10313.349591539436</v>
      </c>
      <c r="P2" s="34">
        <f t="shared" si="0"/>
        <v>11114.916339497133</v>
      </c>
      <c r="Q2" s="34">
        <f t="shared" si="0"/>
        <v>11920.490921194618</v>
      </c>
      <c r="R2" s="34">
        <f t="shared" si="0"/>
        <v>12730.09337580059</v>
      </c>
      <c r="S2" s="34">
        <f t="shared" si="0"/>
        <v>13543.743842679592</v>
      </c>
      <c r="T2" s="34">
        <f t="shared" si="0"/>
        <v>14361.462561892991</v>
      </c>
      <c r="U2" s="34">
        <f t="shared" si="0"/>
        <v>15183.269874702457</v>
      </c>
      <c r="V2" s="34">
        <f t="shared" si="0"/>
        <v>16009.186224075969</v>
      </c>
      <c r="W2" s="34">
        <f t="shared" si="0"/>
        <v>16839.232155196351</v>
      </c>
      <c r="X2" s="34">
        <f t="shared" si="0"/>
        <v>17673.428315972331</v>
      </c>
      <c r="Y2" s="34">
        <f t="shared" si="0"/>
        <v>18511.795457552191</v>
      </c>
      <c r="Z2" s="34">
        <f>(Y2+1000)+Y18</f>
        <v>19604.354434839952</v>
      </c>
      <c r="AA2" s="34">
        <f t="shared" ref="AA2:BI2" si="1">(Z2+1000)+Z18</f>
        <v>20702.376207014153</v>
      </c>
      <c r="AB2" s="34">
        <f t="shared" si="1"/>
        <v>21805.888088049225</v>
      </c>
      <c r="AC2" s="34">
        <f t="shared" si="1"/>
        <v>22914.91752848947</v>
      </c>
      <c r="AD2" s="34">
        <f t="shared" si="1"/>
        <v>24029.492116131918</v>
      </c>
      <c r="AE2" s="34">
        <f t="shared" si="1"/>
        <v>25149.639576712576</v>
      </c>
      <c r="AF2" s="34">
        <f t="shared" si="1"/>
        <v>26275.38777459614</v>
      </c>
      <c r="AG2" s="34">
        <f t="shared" si="1"/>
        <v>27406.764713469121</v>
      </c>
      <c r="AH2" s="34">
        <f t="shared" si="1"/>
        <v>28543.798537036466</v>
      </c>
      <c r="AI2" s="34">
        <f t="shared" si="1"/>
        <v>29686.517529721648</v>
      </c>
      <c r="AJ2" s="34">
        <f t="shared" si="1"/>
        <v>30834.950117370256</v>
      </c>
      <c r="AK2" s="34">
        <f t="shared" si="1"/>
        <v>31989.124867957107</v>
      </c>
      <c r="AL2" s="34">
        <f t="shared" si="1"/>
        <v>33149.070492296894</v>
      </c>
      <c r="AM2" s="34">
        <f t="shared" si="1"/>
        <v>34314.815844758377</v>
      </c>
      <c r="AN2" s="34">
        <f t="shared" si="1"/>
        <v>35486.389923982169</v>
      </c>
      <c r="AO2" s="34">
        <f t="shared" si="1"/>
        <v>36663.821873602079</v>
      </c>
      <c r="AP2" s="34">
        <f t="shared" si="1"/>
        <v>37847.140982970086</v>
      </c>
      <c r="AQ2" s="34">
        <f t="shared" si="1"/>
        <v>39036.376687884935</v>
      </c>
      <c r="AR2" s="34">
        <f t="shared" si="1"/>
        <v>40231.558571324356</v>
      </c>
      <c r="AS2" s="34">
        <f t="shared" si="1"/>
        <v>41432.716364180975</v>
      </c>
      <c r="AT2" s="34">
        <f t="shared" si="1"/>
        <v>42639.879946001878</v>
      </c>
      <c r="AU2" s="34">
        <f t="shared" si="1"/>
        <v>43853.079345731887</v>
      </c>
      <c r="AV2" s="34">
        <f t="shared" si="1"/>
        <v>45072.344742460547</v>
      </c>
      <c r="AW2" s="34">
        <f t="shared" si="1"/>
        <v>46297.706466172851</v>
      </c>
      <c r="AX2" s="34">
        <f t="shared" si="1"/>
        <v>47529.194998503714</v>
      </c>
      <c r="AY2" s="34">
        <f t="shared" si="1"/>
        <v>48766.840973496233</v>
      </c>
      <c r="AZ2" s="34">
        <f t="shared" si="1"/>
        <v>50010.675178363716</v>
      </c>
      <c r="BA2" s="34">
        <f t="shared" si="1"/>
        <v>51260.728554255533</v>
      </c>
      <c r="BB2" s="34">
        <f t="shared" si="1"/>
        <v>52517.032197026812</v>
      </c>
      <c r="BC2" s="34">
        <f t="shared" si="1"/>
        <v>53779.617358011943</v>
      </c>
      <c r="BD2" s="34">
        <f t="shared" si="1"/>
        <v>55048.515444802004</v>
      </c>
      <c r="BE2" s="34">
        <f t="shared" si="1"/>
        <v>56323.758022026013</v>
      </c>
      <c r="BF2" s="34">
        <f t="shared" si="1"/>
        <v>57605.376812136143</v>
      </c>
      <c r="BG2" s="34">
        <f t="shared" si="1"/>
        <v>58893.403696196823</v>
      </c>
      <c r="BH2" s="34">
        <f t="shared" si="1"/>
        <v>60187.870714677811</v>
      </c>
      <c r="BI2" s="34">
        <f t="shared" si="1"/>
        <v>61488.810068251201</v>
      </c>
      <c r="BJ2" s="34">
        <f>(BI2+1200)+BI18</f>
        <v>62996.254118592457</v>
      </c>
      <c r="BK2" s="34">
        <f t="shared" ref="BK2:DB2" si="2">(BJ2+1200)+BJ18</f>
        <v>64511.235389185422</v>
      </c>
      <c r="BL2" s="34">
        <f t="shared" si="2"/>
        <v>66033.79156613136</v>
      </c>
      <c r="BM2" s="34">
        <f t="shared" si="2"/>
        <v>67563.960523962014</v>
      </c>
      <c r="BN2" s="34">
        <f t="shared" si="2"/>
        <v>69101.780326581822</v>
      </c>
      <c r="BO2" s="34">
        <f t="shared" si="2"/>
        <v>70647.289228214737</v>
      </c>
      <c r="BP2" s="34">
        <f t="shared" si="2"/>
        <v>72200.525674355813</v>
      </c>
      <c r="BQ2" s="34">
        <f t="shared" si="2"/>
        <v>73761.528302727587</v>
      </c>
      <c r="BR2" s="34">
        <f t="shared" si="2"/>
        <v>75330.335944241218</v>
      </c>
      <c r="BS2" s="34">
        <f t="shared" si="2"/>
        <v>76906.987623962428</v>
      </c>
      <c r="BT2" s="34">
        <f t="shared" si="2"/>
        <v>78491.522562082246</v>
      </c>
      <c r="BU2" s="34">
        <f t="shared" si="2"/>
        <v>80083.980174892655</v>
      </c>
      <c r="BV2" s="34">
        <f t="shared" si="2"/>
        <v>81684.400075767117</v>
      </c>
      <c r="BW2" s="34">
        <f t="shared" si="2"/>
        <v>83292.822076145952</v>
      </c>
      <c r="BX2" s="34">
        <f t="shared" si="2"/>
        <v>84909.286186526675</v>
      </c>
      <c r="BY2" s="34">
        <f t="shared" si="2"/>
        <v>86533.832617459309</v>
      </c>
      <c r="BZ2" s="34">
        <f t="shared" si="2"/>
        <v>88166.501780546605</v>
      </c>
      <c r="CA2" s="34">
        <f t="shared" si="2"/>
        <v>89807.33428944934</v>
      </c>
      <c r="CB2" s="34">
        <f t="shared" si="2"/>
        <v>91456.370960896587</v>
      </c>
      <c r="CC2" s="34">
        <f t="shared" si="2"/>
        <v>93113.652815701076</v>
      </c>
      <c r="CD2" s="34">
        <f t="shared" si="2"/>
        <v>94779.221079779585</v>
      </c>
      <c r="CE2" s="34">
        <f t="shared" si="2"/>
        <v>96453.117185178489</v>
      </c>
      <c r="CF2" s="34">
        <f t="shared" si="2"/>
        <v>98135.382771104385</v>
      </c>
      <c r="CG2" s="34">
        <f t="shared" si="2"/>
        <v>99826.05968495991</v>
      </c>
      <c r="CH2" s="34">
        <f t="shared" si="2"/>
        <v>101525.18998338471</v>
      </c>
      <c r="CI2" s="34">
        <f t="shared" si="2"/>
        <v>103232.81593330164</v>
      </c>
      <c r="CJ2" s="34">
        <f t="shared" si="2"/>
        <v>104948.98001296814</v>
      </c>
      <c r="CK2" s="34">
        <f t="shared" si="2"/>
        <v>106673.72491303297</v>
      </c>
      <c r="CL2" s="34">
        <f t="shared" si="2"/>
        <v>108407.09353759814</v>
      </c>
      <c r="CM2" s="34">
        <f t="shared" si="2"/>
        <v>110149.12900528613</v>
      </c>
      <c r="CN2" s="34">
        <f t="shared" si="2"/>
        <v>111899.87465031256</v>
      </c>
      <c r="CO2" s="34">
        <f t="shared" si="2"/>
        <v>113659.37402356412</v>
      </c>
      <c r="CP2" s="34">
        <f t="shared" si="2"/>
        <v>115427.67089368193</v>
      </c>
      <c r="CQ2" s="34">
        <f t="shared" si="2"/>
        <v>117204.80924815034</v>
      </c>
      <c r="CR2" s="34">
        <f t="shared" si="2"/>
        <v>118990.83329439109</v>
      </c>
      <c r="CS2" s="34">
        <f t="shared" si="2"/>
        <v>120785.78746086305</v>
      </c>
      <c r="CT2" s="34">
        <f t="shared" si="2"/>
        <v>122589.71639816737</v>
      </c>
      <c r="CU2" s="34">
        <f t="shared" si="2"/>
        <v>124402.66498015821</v>
      </c>
      <c r="CV2" s="34">
        <f t="shared" si="2"/>
        <v>126224.678305059</v>
      </c>
      <c r="CW2" s="34">
        <f t="shared" si="2"/>
        <v>128055.8016965843</v>
      </c>
      <c r="CX2" s="34">
        <f t="shared" si="2"/>
        <v>129896.08070506722</v>
      </c>
      <c r="CY2" s="34">
        <f t="shared" si="2"/>
        <v>131745.56110859255</v>
      </c>
      <c r="CZ2" s="34">
        <f t="shared" si="2"/>
        <v>133604.28891413551</v>
      </c>
      <c r="DA2" s="34">
        <f t="shared" si="2"/>
        <v>135472.31035870619</v>
      </c>
      <c r="DB2" s="34">
        <f t="shared" si="2"/>
        <v>137349.67191049972</v>
      </c>
      <c r="DC2" s="34">
        <f t="shared" ref="DC2:EB2" si="3">(DB2+1200)+DB18</f>
        <v>139236.42027005221</v>
      </c>
      <c r="DD2" s="34">
        <f t="shared" si="3"/>
        <v>141132.60237140246</v>
      </c>
      <c r="DE2" s="34">
        <f t="shared" si="3"/>
        <v>143038.26538325948</v>
      </c>
      <c r="DF2" s="34">
        <f t="shared" si="3"/>
        <v>144953.45671017579</v>
      </c>
      <c r="DG2" s="34">
        <f t="shared" si="3"/>
        <v>146878.22399372666</v>
      </c>
      <c r="DH2" s="34">
        <f t="shared" si="3"/>
        <v>148812.6151136953</v>
      </c>
      <c r="DI2" s="34">
        <f t="shared" si="3"/>
        <v>150756.67818926377</v>
      </c>
      <c r="DJ2" s="34">
        <f t="shared" si="3"/>
        <v>152710.46158021007</v>
      </c>
      <c r="DK2" s="34">
        <f t="shared" si="3"/>
        <v>154674.01388811113</v>
      </c>
      <c r="DL2" s="34">
        <f t="shared" si="3"/>
        <v>156647.38395755168</v>
      </c>
      <c r="DM2" s="34">
        <f t="shared" si="3"/>
        <v>158630.62087733945</v>
      </c>
      <c r="DN2" s="34">
        <f t="shared" si="3"/>
        <v>160623.77398172615</v>
      </c>
      <c r="DO2" s="34">
        <f t="shared" si="3"/>
        <v>162626.89285163477</v>
      </c>
      <c r="DP2" s="34">
        <f t="shared" si="3"/>
        <v>164640.02731589295</v>
      </c>
      <c r="DQ2" s="34">
        <f t="shared" si="3"/>
        <v>166663.22745247241</v>
      </c>
      <c r="DR2" s="34">
        <f t="shared" si="3"/>
        <v>168696.54358973476</v>
      </c>
      <c r="DS2" s="34">
        <f t="shared" si="3"/>
        <v>170740.02630768344</v>
      </c>
      <c r="DT2" s="34">
        <f t="shared" si="3"/>
        <v>172793.72643922185</v>
      </c>
      <c r="DU2" s="34">
        <f t="shared" si="3"/>
        <v>174857.69507141795</v>
      </c>
      <c r="DV2" s="34">
        <f t="shared" si="3"/>
        <v>176931.98354677504</v>
      </c>
      <c r="DW2" s="34">
        <f t="shared" si="3"/>
        <v>179016.6434645089</v>
      </c>
      <c r="DX2" s="34">
        <f t="shared" si="3"/>
        <v>181111.72668183144</v>
      </c>
      <c r="DY2" s="34">
        <f t="shared" si="3"/>
        <v>183217.28531524059</v>
      </c>
      <c r="DZ2" s="34">
        <f t="shared" si="3"/>
        <v>185333.37174181678</v>
      </c>
      <c r="EA2" s="34">
        <f t="shared" si="3"/>
        <v>187460.03860052588</v>
      </c>
      <c r="EB2" s="34">
        <f t="shared" si="3"/>
        <v>189597.3387935285</v>
      </c>
      <c r="EC2" s="34">
        <f t="shared" ref="EC2:EP2" si="4">(EB2+1200)+EB18</f>
        <v>191745.32548749613</v>
      </c>
      <c r="ED2" s="34">
        <f t="shared" si="4"/>
        <v>193904.05211493361</v>
      </c>
      <c r="EE2" s="34">
        <f t="shared" si="4"/>
        <v>196073.57237550829</v>
      </c>
      <c r="EF2" s="34">
        <f t="shared" si="4"/>
        <v>198253.94023738583</v>
      </c>
      <c r="EG2" s="34">
        <f t="shared" si="4"/>
        <v>200445.20993857275</v>
      </c>
      <c r="EH2" s="34">
        <f t="shared" si="4"/>
        <v>202647.43598826561</v>
      </c>
      <c r="EI2" s="34">
        <f t="shared" si="4"/>
        <v>204860.67316820694</v>
      </c>
      <c r="EJ2" s="34">
        <f t="shared" si="4"/>
        <v>207084.97653404798</v>
      </c>
      <c r="EK2" s="34">
        <f t="shared" si="4"/>
        <v>209320.40141671823</v>
      </c>
      <c r="EL2" s="34">
        <f t="shared" si="4"/>
        <v>211567.00342380183</v>
      </c>
      <c r="EM2" s="34">
        <f t="shared" si="4"/>
        <v>213824.83844092084</v>
      </c>
      <c r="EN2" s="34">
        <f t="shared" si="4"/>
        <v>216093.96263312545</v>
      </c>
      <c r="EO2" s="34">
        <f t="shared" si="4"/>
        <v>218374.43244629109</v>
      </c>
      <c r="EP2" s="34">
        <f t="shared" si="4"/>
        <v>220666.30460852254</v>
      </c>
    </row>
    <row r="3" spans="1:146" x14ac:dyDescent="0.3">
      <c r="A3" s="75" t="s">
        <v>109</v>
      </c>
      <c r="B3" s="34"/>
      <c r="C3" s="34">
        <v>796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</row>
    <row r="4" spans="1:146" x14ac:dyDescent="0.3">
      <c r="A4" s="75" t="s">
        <v>110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</row>
    <row r="5" spans="1:146" x14ac:dyDescent="0.3">
      <c r="A5" s="75" t="s">
        <v>111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</row>
    <row r="6" spans="1:146" x14ac:dyDescent="0.3">
      <c r="A6" s="75" t="s">
        <v>112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</row>
    <row r="7" spans="1:146" x14ac:dyDescent="0.3">
      <c r="A7" s="75" t="s">
        <v>113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</row>
    <row r="8" spans="1:146" x14ac:dyDescent="0.3">
      <c r="C8" s="1"/>
      <c r="D8" s="1"/>
      <c r="E8" s="1"/>
      <c r="F8" s="1"/>
      <c r="G8" s="1"/>
      <c r="H8" s="1"/>
    </row>
    <row r="9" spans="1:146" x14ac:dyDescent="0.3">
      <c r="A9" s="74" t="s">
        <v>114</v>
      </c>
      <c r="B9" s="73">
        <v>43709</v>
      </c>
      <c r="C9" s="73">
        <v>43739</v>
      </c>
      <c r="D9" s="73">
        <v>43770</v>
      </c>
      <c r="E9" s="73">
        <v>43800</v>
      </c>
      <c r="F9" s="73">
        <v>43831</v>
      </c>
      <c r="G9" s="73">
        <v>43862</v>
      </c>
      <c r="H9" s="73">
        <v>43891</v>
      </c>
      <c r="I9" s="73">
        <v>43922</v>
      </c>
      <c r="J9" s="73">
        <v>43952</v>
      </c>
      <c r="K9" s="73">
        <v>43983</v>
      </c>
      <c r="L9" s="73">
        <v>44013</v>
      </c>
      <c r="M9" s="73">
        <v>44044</v>
      </c>
      <c r="N9" s="73">
        <v>44075</v>
      </c>
      <c r="O9" s="73">
        <v>44105</v>
      </c>
      <c r="P9" s="73">
        <v>44136</v>
      </c>
      <c r="Q9" s="73">
        <v>44166</v>
      </c>
      <c r="R9" s="73">
        <v>44197</v>
      </c>
      <c r="S9" s="73">
        <v>44228</v>
      </c>
      <c r="T9" s="73">
        <v>44256</v>
      </c>
      <c r="U9" s="73">
        <v>44287</v>
      </c>
      <c r="V9" s="73">
        <v>44317</v>
      </c>
      <c r="W9" s="73">
        <v>44348</v>
      </c>
      <c r="X9" s="73">
        <v>44378</v>
      </c>
      <c r="Y9" s="73">
        <v>44409</v>
      </c>
      <c r="Z9" s="73">
        <v>44440</v>
      </c>
      <c r="AA9" s="73">
        <v>44470</v>
      </c>
      <c r="AB9" s="73">
        <v>44501</v>
      </c>
      <c r="AC9" s="73">
        <v>44531</v>
      </c>
      <c r="AD9" s="73">
        <v>44562</v>
      </c>
      <c r="AE9" s="73">
        <v>44593</v>
      </c>
      <c r="AF9" s="73">
        <v>44621</v>
      </c>
      <c r="AG9" s="73">
        <v>44652</v>
      </c>
      <c r="AH9" s="73">
        <v>44682</v>
      </c>
      <c r="AI9" s="73">
        <v>44713</v>
      </c>
      <c r="AJ9" s="73">
        <v>44743</v>
      </c>
      <c r="AK9" s="73">
        <v>44774</v>
      </c>
      <c r="AL9" s="73">
        <v>44805</v>
      </c>
      <c r="AM9" s="73">
        <v>44835</v>
      </c>
      <c r="AN9" s="73">
        <v>44866</v>
      </c>
      <c r="AO9" s="73">
        <v>44896</v>
      </c>
      <c r="AP9" s="73">
        <v>44927</v>
      </c>
      <c r="AQ9" s="73">
        <v>44958</v>
      </c>
      <c r="AR9" s="73">
        <v>44986</v>
      </c>
      <c r="AS9" s="73">
        <v>45017</v>
      </c>
      <c r="AT9" s="73">
        <v>45047</v>
      </c>
      <c r="AU9" s="73">
        <v>45078</v>
      </c>
      <c r="AV9" s="73">
        <v>45108</v>
      </c>
      <c r="AW9" s="73">
        <v>45139</v>
      </c>
      <c r="AX9" s="73">
        <v>45170</v>
      </c>
      <c r="AY9" s="73">
        <v>45200</v>
      </c>
      <c r="AZ9" s="73">
        <v>45231</v>
      </c>
      <c r="BA9" s="73">
        <v>45261</v>
      </c>
      <c r="BB9" s="73">
        <v>45292</v>
      </c>
      <c r="BC9" s="73">
        <v>45323</v>
      </c>
      <c r="BD9" s="73">
        <v>45352</v>
      </c>
      <c r="BE9" s="73">
        <v>45383</v>
      </c>
      <c r="BF9" s="73">
        <v>45413</v>
      </c>
      <c r="BG9" s="73">
        <v>45444</v>
      </c>
      <c r="BH9" s="73">
        <v>45474</v>
      </c>
      <c r="BI9" s="73">
        <v>45505</v>
      </c>
      <c r="BJ9" s="73">
        <v>45536</v>
      </c>
      <c r="BK9" s="73">
        <v>45566</v>
      </c>
      <c r="BL9" s="73">
        <v>45597</v>
      </c>
      <c r="BM9" s="73">
        <v>45627</v>
      </c>
      <c r="BN9" s="73">
        <v>45658</v>
      </c>
      <c r="BO9" s="73">
        <v>45689</v>
      </c>
      <c r="BP9" s="73">
        <v>45717</v>
      </c>
      <c r="BQ9" s="73">
        <v>45748</v>
      </c>
      <c r="BR9" s="73">
        <v>45778</v>
      </c>
      <c r="BS9" s="73">
        <v>45809</v>
      </c>
      <c r="BT9" s="73">
        <v>45839</v>
      </c>
      <c r="BU9" s="73">
        <v>45870</v>
      </c>
      <c r="BV9" s="73">
        <v>45901</v>
      </c>
      <c r="BW9" s="73">
        <v>45931</v>
      </c>
      <c r="BX9" s="73">
        <v>45962</v>
      </c>
      <c r="BY9" s="73">
        <v>45992</v>
      </c>
      <c r="BZ9" s="73">
        <v>46023</v>
      </c>
      <c r="CA9" s="73">
        <v>46054</v>
      </c>
      <c r="CB9" s="73">
        <v>46082</v>
      </c>
      <c r="CC9" s="73">
        <v>46113</v>
      </c>
      <c r="CD9" s="73">
        <v>46143</v>
      </c>
      <c r="CE9" s="73">
        <v>46174</v>
      </c>
      <c r="CF9" s="73">
        <v>46204</v>
      </c>
      <c r="CG9" s="73">
        <v>46235</v>
      </c>
      <c r="CH9" s="73">
        <v>46266</v>
      </c>
      <c r="CI9" s="73">
        <v>46296</v>
      </c>
      <c r="CJ9" s="73">
        <v>46327</v>
      </c>
      <c r="CK9" s="73">
        <v>46357</v>
      </c>
      <c r="CL9" s="73">
        <v>46388</v>
      </c>
      <c r="CM9" s="73">
        <v>46419</v>
      </c>
      <c r="CN9" s="73">
        <v>46447</v>
      </c>
      <c r="CO9" s="73">
        <v>46478</v>
      </c>
      <c r="CP9" s="73">
        <v>46508</v>
      </c>
      <c r="CQ9" s="73">
        <v>46539</v>
      </c>
      <c r="CR9" s="73">
        <v>46569</v>
      </c>
      <c r="CS9" s="73">
        <v>46600</v>
      </c>
      <c r="CT9" s="73">
        <v>46631</v>
      </c>
      <c r="CU9" s="73">
        <v>46661</v>
      </c>
      <c r="CV9" s="73">
        <v>46692</v>
      </c>
      <c r="CW9" s="73">
        <v>46722</v>
      </c>
      <c r="CX9" s="73">
        <v>46753</v>
      </c>
      <c r="CY9" s="73">
        <v>46784</v>
      </c>
      <c r="CZ9" s="73">
        <v>46813</v>
      </c>
      <c r="DA9" s="73">
        <v>46844</v>
      </c>
      <c r="DB9" s="73">
        <v>46874</v>
      </c>
      <c r="DC9" s="73">
        <v>46905</v>
      </c>
      <c r="DD9" s="73">
        <v>46935</v>
      </c>
      <c r="DE9" s="73">
        <v>46966</v>
      </c>
      <c r="DF9" s="73">
        <v>46997</v>
      </c>
      <c r="DG9" s="73">
        <v>47027</v>
      </c>
      <c r="DH9" s="73">
        <v>47058</v>
      </c>
      <c r="DI9" s="73">
        <v>47088</v>
      </c>
      <c r="DJ9" s="73">
        <v>47119</v>
      </c>
      <c r="DK9" s="73">
        <v>47150</v>
      </c>
      <c r="DL9" s="73">
        <v>47178</v>
      </c>
      <c r="DM9" s="73">
        <v>47209</v>
      </c>
      <c r="DN9" s="73">
        <v>47239</v>
      </c>
      <c r="DO9" s="73">
        <v>47270</v>
      </c>
      <c r="DP9" s="73">
        <v>47300</v>
      </c>
      <c r="DQ9" s="73">
        <v>47331</v>
      </c>
      <c r="DR9" s="73">
        <v>47362</v>
      </c>
      <c r="DS9" s="73">
        <v>47392</v>
      </c>
      <c r="DT9" s="73">
        <v>47423</v>
      </c>
      <c r="DU9" s="73">
        <v>47453</v>
      </c>
      <c r="DV9" s="73">
        <v>47484</v>
      </c>
      <c r="DW9" s="73">
        <v>47515</v>
      </c>
      <c r="DX9" s="73">
        <v>47543</v>
      </c>
      <c r="DY9" s="73">
        <v>47574</v>
      </c>
      <c r="DZ9" s="73">
        <v>47604</v>
      </c>
      <c r="EA9" s="73">
        <v>47635</v>
      </c>
      <c r="EB9" s="73">
        <v>47665</v>
      </c>
      <c r="EC9" s="73">
        <v>47696</v>
      </c>
      <c r="ED9" s="73">
        <v>47727</v>
      </c>
      <c r="EE9" s="73">
        <v>47757</v>
      </c>
      <c r="EF9" s="73">
        <v>47788</v>
      </c>
      <c r="EG9" s="73">
        <v>47818</v>
      </c>
      <c r="EH9" s="73">
        <v>47849</v>
      </c>
      <c r="EI9" s="73">
        <v>47880</v>
      </c>
      <c r="EJ9" s="73">
        <v>47908</v>
      </c>
      <c r="EK9" s="73">
        <v>47939</v>
      </c>
      <c r="EL9" s="73">
        <v>47969</v>
      </c>
      <c r="EM9" s="73">
        <v>48000</v>
      </c>
      <c r="EN9" s="73">
        <v>48030</v>
      </c>
      <c r="EO9" s="73">
        <v>48061</v>
      </c>
      <c r="EP9" s="73">
        <v>48092</v>
      </c>
    </row>
    <row r="10" spans="1:146" x14ac:dyDescent="0.3">
      <c r="A10" s="75" t="s">
        <v>108</v>
      </c>
      <c r="B10" s="72"/>
      <c r="C10" s="72">
        <v>0.06</v>
      </c>
      <c r="D10" s="72">
        <v>0.06</v>
      </c>
      <c r="E10" s="72">
        <v>0.06</v>
      </c>
      <c r="F10" s="72">
        <v>0.06</v>
      </c>
      <c r="G10" s="72">
        <v>0.06</v>
      </c>
      <c r="H10" s="72">
        <v>0.06</v>
      </c>
      <c r="I10" s="72">
        <v>0.06</v>
      </c>
      <c r="J10" s="72">
        <v>0.06</v>
      </c>
      <c r="K10" s="72">
        <v>0.06</v>
      </c>
      <c r="L10" s="72">
        <v>0.06</v>
      </c>
      <c r="M10" s="72">
        <v>0.06</v>
      </c>
      <c r="N10" s="72">
        <v>0.06</v>
      </c>
      <c r="O10" s="72">
        <v>0.06</v>
      </c>
      <c r="P10" s="72">
        <v>0.06</v>
      </c>
      <c r="Q10" s="72">
        <v>0.06</v>
      </c>
      <c r="R10" s="72">
        <v>0.06</v>
      </c>
      <c r="S10" s="72">
        <v>0.06</v>
      </c>
      <c r="T10" s="72">
        <v>0.06</v>
      </c>
      <c r="U10" s="72">
        <v>0.06</v>
      </c>
      <c r="V10" s="72">
        <v>0.06</v>
      </c>
      <c r="W10" s="72">
        <v>0.06</v>
      </c>
      <c r="X10" s="72">
        <v>0.06</v>
      </c>
      <c r="Y10" s="72">
        <v>0.06</v>
      </c>
      <c r="Z10" s="72">
        <v>0.06</v>
      </c>
      <c r="AA10" s="72">
        <v>0.06</v>
      </c>
      <c r="AB10" s="72">
        <v>0.06</v>
      </c>
      <c r="AC10" s="72">
        <v>0.06</v>
      </c>
      <c r="AD10" s="72">
        <v>0.06</v>
      </c>
      <c r="AE10" s="72">
        <v>0.06</v>
      </c>
      <c r="AF10" s="72">
        <v>0.06</v>
      </c>
      <c r="AG10" s="72">
        <v>0.06</v>
      </c>
      <c r="AH10" s="72">
        <v>0.06</v>
      </c>
      <c r="AI10" s="72">
        <v>0.06</v>
      </c>
      <c r="AJ10" s="72">
        <v>0.06</v>
      </c>
      <c r="AK10" s="72">
        <v>0.06</v>
      </c>
      <c r="AL10" s="72">
        <v>0.06</v>
      </c>
      <c r="AM10" s="72">
        <v>0.06</v>
      </c>
      <c r="AN10" s="72">
        <v>0.06</v>
      </c>
      <c r="AO10" s="72">
        <v>0.06</v>
      </c>
      <c r="AP10" s="72">
        <v>0.06</v>
      </c>
      <c r="AQ10" s="72">
        <v>0.06</v>
      </c>
      <c r="AR10" s="72">
        <v>0.06</v>
      </c>
      <c r="AS10" s="72">
        <v>0.06</v>
      </c>
      <c r="AT10" s="72">
        <v>0.06</v>
      </c>
      <c r="AU10" s="72">
        <v>0.06</v>
      </c>
      <c r="AV10" s="72">
        <v>0.06</v>
      </c>
      <c r="AW10" s="72">
        <v>0.06</v>
      </c>
      <c r="AX10" s="72">
        <v>0.06</v>
      </c>
      <c r="AY10" s="72">
        <v>0.06</v>
      </c>
      <c r="AZ10" s="72">
        <v>0.06</v>
      </c>
      <c r="BA10" s="72">
        <v>0.06</v>
      </c>
      <c r="BB10" s="72">
        <v>0.06</v>
      </c>
      <c r="BC10" s="72">
        <v>0.06</v>
      </c>
      <c r="BD10" s="72">
        <v>0.06</v>
      </c>
      <c r="BE10" s="72">
        <v>0.06</v>
      </c>
      <c r="BF10" s="72">
        <v>0.06</v>
      </c>
      <c r="BG10" s="72">
        <v>0.06</v>
      </c>
      <c r="BH10" s="72">
        <v>0.06</v>
      </c>
      <c r="BI10" s="72">
        <v>0.06</v>
      </c>
      <c r="BJ10" s="72">
        <v>0.06</v>
      </c>
      <c r="BK10" s="72">
        <v>0.06</v>
      </c>
      <c r="BL10" s="72">
        <v>0.06</v>
      </c>
      <c r="BM10" s="72">
        <v>0.06</v>
      </c>
      <c r="BN10" s="72">
        <v>0.06</v>
      </c>
      <c r="BO10" s="72">
        <v>0.06</v>
      </c>
      <c r="BP10" s="72">
        <v>0.06</v>
      </c>
      <c r="BQ10" s="72">
        <v>0.06</v>
      </c>
      <c r="BR10" s="72">
        <v>0.06</v>
      </c>
      <c r="BS10" s="72">
        <v>0.06</v>
      </c>
      <c r="BT10" s="72">
        <v>0.06</v>
      </c>
      <c r="BU10" s="72">
        <v>0.06</v>
      </c>
      <c r="BV10" s="72">
        <v>0.06</v>
      </c>
      <c r="BW10" s="72">
        <v>0.06</v>
      </c>
      <c r="BX10" s="72">
        <v>0.06</v>
      </c>
      <c r="BY10" s="72">
        <v>0.06</v>
      </c>
      <c r="BZ10" s="72">
        <v>0.06</v>
      </c>
      <c r="CA10" s="72">
        <v>0.06</v>
      </c>
      <c r="CB10" s="72">
        <v>0.06</v>
      </c>
      <c r="CC10" s="72">
        <v>0.06</v>
      </c>
      <c r="CD10" s="72">
        <v>0.06</v>
      </c>
      <c r="CE10" s="72">
        <v>0.06</v>
      </c>
      <c r="CF10" s="72">
        <v>0.06</v>
      </c>
      <c r="CG10" s="72">
        <v>0.06</v>
      </c>
      <c r="CH10" s="72">
        <v>0.06</v>
      </c>
      <c r="CI10" s="72">
        <v>0.06</v>
      </c>
      <c r="CJ10" s="72">
        <v>0.06</v>
      </c>
      <c r="CK10" s="72">
        <v>0.06</v>
      </c>
      <c r="CL10" s="72">
        <v>0.06</v>
      </c>
      <c r="CM10" s="72">
        <v>0.06</v>
      </c>
      <c r="CN10" s="72">
        <v>0.06</v>
      </c>
      <c r="CO10" s="72">
        <v>0.06</v>
      </c>
      <c r="CP10" s="72">
        <v>0.06</v>
      </c>
      <c r="CQ10" s="72">
        <v>0.06</v>
      </c>
      <c r="CR10" s="72">
        <v>0.06</v>
      </c>
      <c r="CS10" s="72">
        <v>0.06</v>
      </c>
      <c r="CT10" s="72">
        <v>0.06</v>
      </c>
      <c r="CU10" s="72">
        <v>0.06</v>
      </c>
      <c r="CV10" s="72">
        <v>0.06</v>
      </c>
      <c r="CW10" s="72">
        <v>0.06</v>
      </c>
      <c r="CX10" s="72">
        <v>0.06</v>
      </c>
      <c r="CY10" s="72">
        <v>0.06</v>
      </c>
      <c r="CZ10" s="72">
        <v>0.06</v>
      </c>
      <c r="DA10" s="72">
        <v>0.06</v>
      </c>
      <c r="DB10" s="72">
        <v>0.06</v>
      </c>
      <c r="DC10" s="72">
        <v>0.06</v>
      </c>
      <c r="DD10" s="72">
        <v>0.06</v>
      </c>
      <c r="DE10" s="72">
        <v>0.06</v>
      </c>
      <c r="DF10" s="72">
        <v>0.06</v>
      </c>
      <c r="DG10" s="72">
        <v>0.06</v>
      </c>
      <c r="DH10" s="72">
        <v>0.06</v>
      </c>
      <c r="DI10" s="72">
        <v>0.06</v>
      </c>
      <c r="DJ10" s="72">
        <v>0.06</v>
      </c>
      <c r="DK10" s="72">
        <v>0.06</v>
      </c>
      <c r="DL10" s="72">
        <v>0.06</v>
      </c>
      <c r="DM10" s="72">
        <v>0.06</v>
      </c>
      <c r="DN10" s="72">
        <v>0.06</v>
      </c>
      <c r="DO10" s="72">
        <v>0.06</v>
      </c>
      <c r="DP10" s="72">
        <v>0.06</v>
      </c>
      <c r="DQ10" s="72">
        <v>0.06</v>
      </c>
      <c r="DR10" s="72">
        <v>0.06</v>
      </c>
      <c r="DS10" s="72">
        <v>0.06</v>
      </c>
      <c r="DT10" s="72">
        <v>0.06</v>
      </c>
      <c r="DU10" s="72">
        <v>0.06</v>
      </c>
      <c r="DV10" s="72">
        <v>0.06</v>
      </c>
      <c r="DW10" s="72">
        <v>0.06</v>
      </c>
      <c r="DX10" s="72">
        <v>0.06</v>
      </c>
      <c r="DY10" s="72">
        <v>0.06</v>
      </c>
      <c r="DZ10" s="72">
        <v>0.06</v>
      </c>
      <c r="EA10" s="72">
        <v>0.06</v>
      </c>
      <c r="EB10" s="72">
        <v>0.06</v>
      </c>
      <c r="EC10" s="72">
        <v>0.06</v>
      </c>
      <c r="ED10" s="72">
        <v>0.06</v>
      </c>
      <c r="EE10" s="72">
        <v>0.06</v>
      </c>
      <c r="EF10" s="72">
        <v>0.06</v>
      </c>
      <c r="EG10" s="72">
        <v>0.06</v>
      </c>
      <c r="EH10" s="72">
        <v>0.06</v>
      </c>
      <c r="EI10" s="72">
        <v>0.06</v>
      </c>
      <c r="EJ10" s="72">
        <v>0.06</v>
      </c>
      <c r="EK10" s="72">
        <v>0.06</v>
      </c>
      <c r="EL10" s="72">
        <v>0.06</v>
      </c>
      <c r="EM10" s="72">
        <v>0.06</v>
      </c>
      <c r="EN10" s="72">
        <v>0.06</v>
      </c>
      <c r="EO10" s="72">
        <v>0.06</v>
      </c>
      <c r="EP10" s="72">
        <v>0.06</v>
      </c>
    </row>
    <row r="11" spans="1:146" x14ac:dyDescent="0.3">
      <c r="A11" s="75" t="s">
        <v>109</v>
      </c>
      <c r="B11" s="72"/>
      <c r="C11" s="72">
        <v>0.02</v>
      </c>
      <c r="D11" s="72">
        <v>0.02</v>
      </c>
      <c r="E11" s="72">
        <v>0.02</v>
      </c>
      <c r="F11" s="72">
        <v>0.02</v>
      </c>
      <c r="G11" s="72">
        <v>0.02</v>
      </c>
      <c r="H11" s="72">
        <v>0.02</v>
      </c>
      <c r="I11" s="72">
        <v>0.02</v>
      </c>
      <c r="J11" s="72">
        <v>0.02</v>
      </c>
      <c r="K11" s="72">
        <v>0.02</v>
      </c>
      <c r="L11" s="72">
        <v>0.02</v>
      </c>
      <c r="M11" s="72">
        <v>0.02</v>
      </c>
      <c r="N11" s="72">
        <v>0.02</v>
      </c>
      <c r="O11" s="72">
        <v>0.02</v>
      </c>
      <c r="P11" s="72">
        <v>0.02</v>
      </c>
      <c r="Q11" s="72">
        <v>0.02</v>
      </c>
      <c r="R11" s="72">
        <v>0.02</v>
      </c>
      <c r="S11" s="72">
        <v>0.02</v>
      </c>
      <c r="T11" s="72">
        <v>0.02</v>
      </c>
      <c r="U11" s="72">
        <v>0.02</v>
      </c>
      <c r="V11" s="72">
        <v>0.02</v>
      </c>
      <c r="W11" s="72">
        <v>0.02</v>
      </c>
      <c r="X11" s="72">
        <v>0.02</v>
      </c>
      <c r="Y11" s="72">
        <v>0.02</v>
      </c>
      <c r="Z11" s="72">
        <v>0.02</v>
      </c>
      <c r="AA11" s="72">
        <v>0.02</v>
      </c>
      <c r="AB11" s="72">
        <v>0.02</v>
      </c>
      <c r="AC11" s="72">
        <v>0.02</v>
      </c>
      <c r="AD11" s="72">
        <v>0.02</v>
      </c>
      <c r="AE11" s="72">
        <v>0.02</v>
      </c>
      <c r="AF11" s="72">
        <v>0.02</v>
      </c>
      <c r="AG11" s="72">
        <v>0.02</v>
      </c>
      <c r="AH11" s="72">
        <v>0.02</v>
      </c>
      <c r="AI11" s="72">
        <v>0.02</v>
      </c>
      <c r="AJ11" s="72">
        <v>0.02</v>
      </c>
      <c r="AK11" s="72">
        <v>0.02</v>
      </c>
      <c r="AL11" s="72">
        <v>0.02</v>
      </c>
      <c r="AM11" s="72">
        <v>0.02</v>
      </c>
      <c r="AN11" s="72">
        <v>0.02</v>
      </c>
      <c r="AO11" s="72">
        <v>0.02</v>
      </c>
      <c r="AP11" s="72">
        <v>0.02</v>
      </c>
      <c r="AQ11" s="72">
        <v>0.02</v>
      </c>
      <c r="AR11" s="72">
        <v>0.02</v>
      </c>
      <c r="AS11" s="72">
        <v>0.02</v>
      </c>
      <c r="AT11" s="72">
        <v>0.02</v>
      </c>
      <c r="AU11" s="72">
        <v>0.02</v>
      </c>
      <c r="AV11" s="72">
        <v>0.02</v>
      </c>
      <c r="AW11" s="72">
        <v>0.02</v>
      </c>
      <c r="AX11" s="72">
        <v>0.02</v>
      </c>
      <c r="AY11" s="72">
        <v>0.02</v>
      </c>
      <c r="AZ11" s="72">
        <v>0.02</v>
      </c>
      <c r="BA11" s="72">
        <v>0.02</v>
      </c>
      <c r="BB11" s="72">
        <v>0.02</v>
      </c>
      <c r="BC11" s="72">
        <v>0.02</v>
      </c>
      <c r="BD11" s="72">
        <v>0.02</v>
      </c>
      <c r="BE11" s="72">
        <v>0.02</v>
      </c>
      <c r="BF11" s="72">
        <v>0.02</v>
      </c>
      <c r="BG11" s="72">
        <v>0.02</v>
      </c>
      <c r="BH11" s="72">
        <v>0.02</v>
      </c>
      <c r="BI11" s="72">
        <v>0.02</v>
      </c>
      <c r="BJ11" s="72">
        <v>0.02</v>
      </c>
      <c r="BK11" s="72">
        <v>0.02</v>
      </c>
      <c r="BL11" s="72">
        <v>0.02</v>
      </c>
      <c r="BM11" s="72">
        <v>0.02</v>
      </c>
      <c r="BN11" s="72">
        <v>0.02</v>
      </c>
      <c r="BO11" s="72">
        <v>0.02</v>
      </c>
      <c r="BP11" s="72">
        <v>0.02</v>
      </c>
      <c r="BQ11" s="72">
        <v>0.02</v>
      </c>
      <c r="BR11" s="72">
        <v>0.02</v>
      </c>
      <c r="BS11" s="72">
        <v>0.02</v>
      </c>
      <c r="BT11" s="72">
        <v>0.02</v>
      </c>
      <c r="BU11" s="72">
        <v>0.02</v>
      </c>
      <c r="BV11" s="72">
        <v>0.02</v>
      </c>
      <c r="BW11" s="72">
        <v>0.02</v>
      </c>
      <c r="BX11" s="72">
        <v>0.02</v>
      </c>
      <c r="BY11" s="72">
        <v>0.02</v>
      </c>
      <c r="BZ11" s="72">
        <v>0.02</v>
      </c>
      <c r="CA11" s="72">
        <v>0.02</v>
      </c>
      <c r="CB11" s="72">
        <v>0.02</v>
      </c>
      <c r="CC11" s="72">
        <v>0.02</v>
      </c>
      <c r="CD11" s="72">
        <v>0.02</v>
      </c>
      <c r="CE11" s="72">
        <v>0.02</v>
      </c>
      <c r="CF11" s="72">
        <v>0.02</v>
      </c>
      <c r="CG11" s="72">
        <v>0.02</v>
      </c>
      <c r="CH11" s="72">
        <v>0.02</v>
      </c>
      <c r="CI11" s="72">
        <v>0.02</v>
      </c>
      <c r="CJ11" s="72">
        <v>0.02</v>
      </c>
      <c r="CK11" s="72">
        <v>0.02</v>
      </c>
      <c r="CL11" s="72">
        <v>0.02</v>
      </c>
      <c r="CM11" s="72">
        <v>0.02</v>
      </c>
      <c r="CN11" s="72">
        <v>0.02</v>
      </c>
      <c r="CO11" s="72">
        <v>0.02</v>
      </c>
      <c r="CP11" s="72">
        <v>0.02</v>
      </c>
      <c r="CQ11" s="72">
        <v>0.02</v>
      </c>
      <c r="CR11" s="72">
        <v>0.02</v>
      </c>
      <c r="CS11" s="72">
        <v>0.02</v>
      </c>
      <c r="CT11" s="72">
        <v>0.02</v>
      </c>
      <c r="CU11" s="72">
        <v>0.02</v>
      </c>
      <c r="CV11" s="72">
        <v>0.02</v>
      </c>
      <c r="CW11" s="72">
        <v>0.02</v>
      </c>
      <c r="CX11" s="72">
        <v>0.02</v>
      </c>
      <c r="CY11" s="72">
        <v>0.02</v>
      </c>
      <c r="CZ11" s="72">
        <v>0.02</v>
      </c>
      <c r="DA11" s="72">
        <v>0.02</v>
      </c>
      <c r="DB11" s="72">
        <v>0.02</v>
      </c>
      <c r="DC11" s="72">
        <v>0.02</v>
      </c>
      <c r="DD11" s="72">
        <v>0.02</v>
      </c>
      <c r="DE11" s="72">
        <v>0.02</v>
      </c>
      <c r="DF11" s="72">
        <v>0.02</v>
      </c>
      <c r="DG11" s="72">
        <v>0.02</v>
      </c>
      <c r="DH11" s="72">
        <v>0.02</v>
      </c>
      <c r="DI11" s="72">
        <v>0.02</v>
      </c>
      <c r="DJ11" s="72">
        <v>0.02</v>
      </c>
      <c r="DK11" s="72">
        <v>0.02</v>
      </c>
      <c r="DL11" s="72">
        <v>0.02</v>
      </c>
      <c r="DM11" s="72">
        <v>0.02</v>
      </c>
      <c r="DN11" s="72">
        <v>0.02</v>
      </c>
      <c r="DO11" s="72">
        <v>0.02</v>
      </c>
      <c r="DP11" s="72">
        <v>0.02</v>
      </c>
      <c r="DQ11" s="72">
        <v>0.02</v>
      </c>
      <c r="DR11" s="72">
        <v>0.02</v>
      </c>
      <c r="DS11" s="72">
        <v>0.02</v>
      </c>
      <c r="DT11" s="72">
        <v>0.02</v>
      </c>
      <c r="DU11" s="72">
        <v>0.02</v>
      </c>
      <c r="DV11" s="72">
        <v>0.02</v>
      </c>
      <c r="DW11" s="72">
        <v>0.02</v>
      </c>
      <c r="DX11" s="72">
        <v>0.02</v>
      </c>
      <c r="DY11" s="72">
        <v>0.02</v>
      </c>
      <c r="DZ11" s="72">
        <v>0.02</v>
      </c>
      <c r="EA11" s="72">
        <v>0.02</v>
      </c>
      <c r="EB11" s="72">
        <v>0.02</v>
      </c>
      <c r="EC11" s="72">
        <v>0.02</v>
      </c>
      <c r="ED11" s="72">
        <v>0.02</v>
      </c>
      <c r="EE11" s="72">
        <v>0.02</v>
      </c>
      <c r="EF11" s="72">
        <v>0.02</v>
      </c>
      <c r="EG11" s="72">
        <v>0.02</v>
      </c>
      <c r="EH11" s="72">
        <v>0.02</v>
      </c>
      <c r="EI11" s="72">
        <v>0.02</v>
      </c>
      <c r="EJ11" s="72">
        <v>0.02</v>
      </c>
      <c r="EK11" s="72">
        <v>0.02</v>
      </c>
      <c r="EL11" s="72">
        <v>0.02</v>
      </c>
      <c r="EM11" s="72">
        <v>0.02</v>
      </c>
      <c r="EN11" s="72">
        <v>0.02</v>
      </c>
      <c r="EO11" s="72">
        <v>0.02</v>
      </c>
      <c r="EP11" s="72">
        <v>0.02</v>
      </c>
    </row>
    <row r="12" spans="1:146" x14ac:dyDescent="0.3">
      <c r="A12" s="75" t="s">
        <v>110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</row>
    <row r="13" spans="1:146" x14ac:dyDescent="0.3">
      <c r="A13" s="75" t="s">
        <v>111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</row>
    <row r="14" spans="1:146" x14ac:dyDescent="0.3">
      <c r="A14" s="75" t="s">
        <v>112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</row>
    <row r="15" spans="1:146" x14ac:dyDescent="0.3">
      <c r="A15" s="75" t="s">
        <v>113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</row>
    <row r="17" spans="1:146" x14ac:dyDescent="0.3">
      <c r="A17" s="74" t="s">
        <v>115</v>
      </c>
      <c r="B17" s="73">
        <v>43709</v>
      </c>
      <c r="C17" s="73">
        <v>43739</v>
      </c>
      <c r="D17" s="73">
        <v>43770</v>
      </c>
      <c r="E17" s="73">
        <v>43800</v>
      </c>
      <c r="F17" s="73">
        <v>43831</v>
      </c>
      <c r="G17" s="73">
        <v>43862</v>
      </c>
      <c r="H17" s="73">
        <v>43891</v>
      </c>
      <c r="I17" s="73">
        <v>43922</v>
      </c>
      <c r="J17" s="73">
        <v>43952</v>
      </c>
      <c r="K17" s="73">
        <v>43983</v>
      </c>
      <c r="L17" s="73">
        <v>44013</v>
      </c>
      <c r="M17" s="73">
        <v>44044</v>
      </c>
      <c r="N17" s="73">
        <v>44075</v>
      </c>
      <c r="O17" s="73">
        <v>44105</v>
      </c>
      <c r="P17" s="73">
        <v>44136</v>
      </c>
      <c r="Q17" s="73">
        <v>44166</v>
      </c>
      <c r="R17" s="73">
        <v>44197</v>
      </c>
      <c r="S17" s="73">
        <v>44228</v>
      </c>
      <c r="T17" s="73">
        <v>44256</v>
      </c>
      <c r="U17" s="73">
        <v>44287</v>
      </c>
      <c r="V17" s="73">
        <v>44317</v>
      </c>
      <c r="W17" s="73">
        <v>44348</v>
      </c>
      <c r="X17" s="73">
        <v>44378</v>
      </c>
      <c r="Y17" s="73">
        <v>44409</v>
      </c>
      <c r="Z17" s="73">
        <v>44440</v>
      </c>
      <c r="AA17" s="73">
        <v>44470</v>
      </c>
      <c r="AB17" s="73">
        <v>44501</v>
      </c>
      <c r="AC17" s="73">
        <v>44531</v>
      </c>
      <c r="AD17" s="73">
        <v>44562</v>
      </c>
      <c r="AE17" s="73">
        <v>44593</v>
      </c>
      <c r="AF17" s="73">
        <v>44621</v>
      </c>
      <c r="AG17" s="73">
        <v>44652</v>
      </c>
      <c r="AH17" s="73">
        <v>44682</v>
      </c>
      <c r="AI17" s="73">
        <v>44713</v>
      </c>
      <c r="AJ17" s="73">
        <v>44743</v>
      </c>
      <c r="AK17" s="73">
        <v>44774</v>
      </c>
      <c r="AL17" s="73">
        <v>44805</v>
      </c>
      <c r="AM17" s="73">
        <v>44835</v>
      </c>
      <c r="AN17" s="73">
        <v>44866</v>
      </c>
      <c r="AO17" s="73">
        <v>44896</v>
      </c>
      <c r="AP17" s="73">
        <v>44927</v>
      </c>
      <c r="AQ17" s="73">
        <v>44958</v>
      </c>
      <c r="AR17" s="73">
        <v>44986</v>
      </c>
      <c r="AS17" s="73">
        <v>45017</v>
      </c>
      <c r="AT17" s="73">
        <v>45047</v>
      </c>
      <c r="AU17" s="73">
        <v>45078</v>
      </c>
      <c r="AV17" s="73">
        <v>45108</v>
      </c>
      <c r="AW17" s="73">
        <v>45139</v>
      </c>
      <c r="AX17" s="73">
        <v>45170</v>
      </c>
      <c r="AY17" s="73">
        <v>45200</v>
      </c>
      <c r="AZ17" s="73">
        <v>45231</v>
      </c>
      <c r="BA17" s="73">
        <v>45261</v>
      </c>
      <c r="BB17" s="73">
        <v>45292</v>
      </c>
      <c r="BC17" s="73">
        <v>45323</v>
      </c>
      <c r="BD17" s="73">
        <v>45352</v>
      </c>
      <c r="BE17" s="73">
        <v>45383</v>
      </c>
      <c r="BF17" s="73">
        <v>45413</v>
      </c>
      <c r="BG17" s="73">
        <v>45444</v>
      </c>
      <c r="BH17" s="73">
        <v>45474</v>
      </c>
      <c r="BI17" s="73">
        <v>45505</v>
      </c>
      <c r="BJ17" s="73">
        <v>45536</v>
      </c>
      <c r="BK17" s="73">
        <v>45566</v>
      </c>
      <c r="BL17" s="73">
        <v>45597</v>
      </c>
      <c r="BM17" s="73">
        <v>45627</v>
      </c>
      <c r="BN17" s="73">
        <v>45658</v>
      </c>
      <c r="BO17" s="73">
        <v>45689</v>
      </c>
      <c r="BP17" s="73">
        <v>45717</v>
      </c>
      <c r="BQ17" s="73">
        <v>45748</v>
      </c>
      <c r="BR17" s="73">
        <v>45778</v>
      </c>
      <c r="BS17" s="73">
        <v>45809</v>
      </c>
      <c r="BT17" s="73">
        <v>45839</v>
      </c>
      <c r="BU17" s="73">
        <v>45870</v>
      </c>
      <c r="BV17" s="73">
        <v>45901</v>
      </c>
      <c r="BW17" s="73">
        <v>45931</v>
      </c>
      <c r="BX17" s="73">
        <v>45962</v>
      </c>
      <c r="BY17" s="73">
        <v>45992</v>
      </c>
      <c r="BZ17" s="73">
        <v>46023</v>
      </c>
      <c r="CA17" s="73">
        <v>46054</v>
      </c>
      <c r="CB17" s="73">
        <v>46082</v>
      </c>
      <c r="CC17" s="73">
        <v>46113</v>
      </c>
      <c r="CD17" s="73">
        <v>46143</v>
      </c>
      <c r="CE17" s="73">
        <v>46174</v>
      </c>
      <c r="CF17" s="73">
        <v>46204</v>
      </c>
      <c r="CG17" s="73">
        <v>46235</v>
      </c>
      <c r="CH17" s="73">
        <v>46266</v>
      </c>
      <c r="CI17" s="73">
        <v>46296</v>
      </c>
      <c r="CJ17" s="73">
        <v>46327</v>
      </c>
      <c r="CK17" s="73">
        <v>46357</v>
      </c>
      <c r="CL17" s="73">
        <v>46388</v>
      </c>
      <c r="CM17" s="73">
        <v>46419</v>
      </c>
      <c r="CN17" s="73">
        <v>46447</v>
      </c>
      <c r="CO17" s="73">
        <v>46478</v>
      </c>
      <c r="CP17" s="73">
        <v>46508</v>
      </c>
      <c r="CQ17" s="73">
        <v>46539</v>
      </c>
      <c r="CR17" s="73">
        <v>46569</v>
      </c>
      <c r="CS17" s="73">
        <v>46600</v>
      </c>
      <c r="CT17" s="73">
        <v>46631</v>
      </c>
      <c r="CU17" s="73">
        <v>46661</v>
      </c>
      <c r="CV17" s="73">
        <v>46692</v>
      </c>
      <c r="CW17" s="73">
        <v>46722</v>
      </c>
      <c r="CX17" s="73">
        <v>46753</v>
      </c>
      <c r="CY17" s="73">
        <v>46784</v>
      </c>
      <c r="CZ17" s="73">
        <v>46813</v>
      </c>
      <c r="DA17" s="73">
        <v>46844</v>
      </c>
      <c r="DB17" s="73">
        <v>46874</v>
      </c>
      <c r="DC17" s="73">
        <v>46905</v>
      </c>
      <c r="DD17" s="73">
        <v>46935</v>
      </c>
      <c r="DE17" s="73">
        <v>46966</v>
      </c>
      <c r="DF17" s="73">
        <v>46997</v>
      </c>
      <c r="DG17" s="73">
        <v>47027</v>
      </c>
      <c r="DH17" s="73">
        <v>47058</v>
      </c>
      <c r="DI17" s="73">
        <v>47088</v>
      </c>
      <c r="DJ17" s="73">
        <v>47119</v>
      </c>
      <c r="DK17" s="73">
        <v>47150</v>
      </c>
      <c r="DL17" s="73">
        <v>47178</v>
      </c>
      <c r="DM17" s="73">
        <v>47209</v>
      </c>
      <c r="DN17" s="73">
        <v>47239</v>
      </c>
      <c r="DO17" s="73">
        <v>47270</v>
      </c>
      <c r="DP17" s="73">
        <v>47300</v>
      </c>
      <c r="DQ17" s="73">
        <v>47331</v>
      </c>
      <c r="DR17" s="73">
        <v>47362</v>
      </c>
      <c r="DS17" s="73">
        <v>47392</v>
      </c>
      <c r="DT17" s="73">
        <v>47423</v>
      </c>
      <c r="DU17" s="73">
        <v>47453</v>
      </c>
      <c r="DV17" s="73">
        <v>47484</v>
      </c>
      <c r="DW17" s="73">
        <v>47515</v>
      </c>
      <c r="DX17" s="73">
        <v>47543</v>
      </c>
      <c r="DY17" s="73">
        <v>47574</v>
      </c>
      <c r="DZ17" s="73">
        <v>47604</v>
      </c>
      <c r="EA17" s="73">
        <v>47635</v>
      </c>
      <c r="EB17" s="73">
        <v>47665</v>
      </c>
      <c r="EC17" s="73">
        <v>47696</v>
      </c>
      <c r="ED17" s="73">
        <v>47727</v>
      </c>
      <c r="EE17" s="73">
        <v>47757</v>
      </c>
      <c r="EF17" s="73">
        <v>47788</v>
      </c>
      <c r="EG17" s="73">
        <v>47818</v>
      </c>
      <c r="EH17" s="73">
        <v>47849</v>
      </c>
      <c r="EI17" s="73">
        <v>47880</v>
      </c>
      <c r="EJ17" s="73">
        <v>47908</v>
      </c>
      <c r="EK17" s="73">
        <v>47939</v>
      </c>
      <c r="EL17" s="73">
        <v>47969</v>
      </c>
      <c r="EM17" s="73">
        <v>48000</v>
      </c>
      <c r="EN17" s="73">
        <v>48030</v>
      </c>
      <c r="EO17" s="73">
        <v>48061</v>
      </c>
      <c r="EP17" s="73">
        <v>48092</v>
      </c>
    </row>
    <row r="18" spans="1:146" x14ac:dyDescent="0.3">
      <c r="A18" s="75" t="s">
        <v>108</v>
      </c>
      <c r="B18" s="71">
        <f>B2*B10/12</f>
        <v>0</v>
      </c>
      <c r="C18" s="71">
        <f t="shared" ref="C18:M18" si="5">C2*C10/12</f>
        <v>5</v>
      </c>
      <c r="D18" s="71">
        <f t="shared" si="5"/>
        <v>8.7750000000000004</v>
      </c>
      <c r="E18" s="71">
        <f t="shared" si="5"/>
        <v>12.568875</v>
      </c>
      <c r="F18" s="71">
        <f t="shared" si="5"/>
        <v>16.381719374999999</v>
      </c>
      <c r="G18" s="71">
        <f t="shared" si="5"/>
        <v>20.213627971874999</v>
      </c>
      <c r="H18" s="71">
        <f t="shared" si="5"/>
        <v>24.064696111734378</v>
      </c>
      <c r="I18" s="71">
        <f t="shared" si="5"/>
        <v>27.935019592293049</v>
      </c>
      <c r="J18" s="71">
        <f t="shared" si="5"/>
        <v>31.824694690254518</v>
      </c>
      <c r="K18" s="71">
        <f t="shared" si="5"/>
        <v>35.733818163705791</v>
      </c>
      <c r="L18" s="71">
        <f t="shared" si="5"/>
        <v>39.662487254524322</v>
      </c>
      <c r="M18" s="71">
        <f t="shared" si="5"/>
        <v>43.610799690796938</v>
      </c>
      <c r="N18" s="71">
        <f t="shared" ref="N18:Y18" si="6">N2*N10/12</f>
        <v>47.578853689250927</v>
      </c>
      <c r="O18" s="71">
        <f t="shared" si="6"/>
        <v>51.566747957697174</v>
      </c>
      <c r="P18" s="71">
        <f t="shared" si="6"/>
        <v>55.574581697485662</v>
      </c>
      <c r="Q18" s="71">
        <f t="shared" si="6"/>
        <v>59.602454605973087</v>
      </c>
      <c r="R18" s="71">
        <f t="shared" si="6"/>
        <v>63.650466879002948</v>
      </c>
      <c r="S18" s="71">
        <f t="shared" si="6"/>
        <v>67.718719213397961</v>
      </c>
      <c r="T18" s="71">
        <f t="shared" si="6"/>
        <v>71.80731280946496</v>
      </c>
      <c r="U18" s="71">
        <f t="shared" si="6"/>
        <v>75.91634937351229</v>
      </c>
      <c r="V18" s="71">
        <f t="shared" si="6"/>
        <v>80.045931120379848</v>
      </c>
      <c r="W18" s="71">
        <f t="shared" si="6"/>
        <v>84.196160775981753</v>
      </c>
      <c r="X18" s="71">
        <f t="shared" si="6"/>
        <v>88.367141579861652</v>
      </c>
      <c r="Y18" s="71">
        <f t="shared" si="6"/>
        <v>92.558977287760953</v>
      </c>
      <c r="Z18" s="71">
        <f t="shared" ref="Z18:BI18" si="7">Z2*Z10/12</f>
        <v>98.021772174199768</v>
      </c>
      <c r="AA18" s="71">
        <f t="shared" si="7"/>
        <v>103.51188103507076</v>
      </c>
      <c r="AB18" s="71">
        <f t="shared" si="7"/>
        <v>109.02944044024612</v>
      </c>
      <c r="AC18" s="71">
        <f t="shared" si="7"/>
        <v>114.57458764244734</v>
      </c>
      <c r="AD18" s="71">
        <f t="shared" si="7"/>
        <v>120.14746058065958</v>
      </c>
      <c r="AE18" s="71">
        <f t="shared" si="7"/>
        <v>125.74819788356287</v>
      </c>
      <c r="AF18" s="71">
        <f t="shared" si="7"/>
        <v>131.3769388729807</v>
      </c>
      <c r="AG18" s="71">
        <f t="shared" si="7"/>
        <v>137.03382356734559</v>
      </c>
      <c r="AH18" s="71">
        <f t="shared" si="7"/>
        <v>142.71899268518231</v>
      </c>
      <c r="AI18" s="71">
        <f t="shared" si="7"/>
        <v>148.43258764860823</v>
      </c>
      <c r="AJ18" s="71">
        <f t="shared" si="7"/>
        <v>154.17475058685127</v>
      </c>
      <c r="AK18" s="71">
        <f t="shared" si="7"/>
        <v>159.94562433978552</v>
      </c>
      <c r="AL18" s="71">
        <f t="shared" si="7"/>
        <v>165.74535246148446</v>
      </c>
      <c r="AM18" s="71">
        <f t="shared" si="7"/>
        <v>171.57407922379187</v>
      </c>
      <c r="AN18" s="71">
        <f t="shared" si="7"/>
        <v>177.43194961991082</v>
      </c>
      <c r="AO18" s="71">
        <f t="shared" si="7"/>
        <v>183.31910936801037</v>
      </c>
      <c r="AP18" s="71">
        <f t="shared" si="7"/>
        <v>189.23570491485043</v>
      </c>
      <c r="AQ18" s="71">
        <f t="shared" si="7"/>
        <v>195.18188343942464</v>
      </c>
      <c r="AR18" s="71">
        <f t="shared" si="7"/>
        <v>201.15779285662177</v>
      </c>
      <c r="AS18" s="71">
        <f t="shared" si="7"/>
        <v>207.16358182090485</v>
      </c>
      <c r="AT18" s="71">
        <f t="shared" si="7"/>
        <v>213.19939973000939</v>
      </c>
      <c r="AU18" s="71">
        <f t="shared" si="7"/>
        <v>219.26539672865943</v>
      </c>
      <c r="AV18" s="71">
        <f t="shared" si="7"/>
        <v>225.36172371230273</v>
      </c>
      <c r="AW18" s="71">
        <f t="shared" si="7"/>
        <v>231.48853233086425</v>
      </c>
      <c r="AX18" s="71">
        <f t="shared" si="7"/>
        <v>237.64597499251855</v>
      </c>
      <c r="AY18" s="71">
        <f t="shared" si="7"/>
        <v>243.83420486748116</v>
      </c>
      <c r="AZ18" s="71">
        <f t="shared" si="7"/>
        <v>250.05337589181855</v>
      </c>
      <c r="BA18" s="71">
        <f t="shared" si="7"/>
        <v>256.30364277127768</v>
      </c>
      <c r="BB18" s="71">
        <f t="shared" si="7"/>
        <v>262.58516098513405</v>
      </c>
      <c r="BC18" s="71">
        <f t="shared" si="7"/>
        <v>268.89808679005972</v>
      </c>
      <c r="BD18" s="71">
        <f t="shared" si="7"/>
        <v>275.24257722401001</v>
      </c>
      <c r="BE18" s="71">
        <f t="shared" si="7"/>
        <v>281.61879011013008</v>
      </c>
      <c r="BF18" s="71">
        <f t="shared" si="7"/>
        <v>288.02688406068069</v>
      </c>
      <c r="BG18" s="71">
        <f t="shared" si="7"/>
        <v>294.46701848098411</v>
      </c>
      <c r="BH18" s="71">
        <f t="shared" si="7"/>
        <v>300.93935357338904</v>
      </c>
      <c r="BI18" s="71">
        <f t="shared" si="7"/>
        <v>307.444050341256</v>
      </c>
      <c r="BJ18" s="71">
        <f t="shared" ref="BJ18:DB18" si="8">BJ2*BJ10/12</f>
        <v>314.98127059296229</v>
      </c>
      <c r="BK18" s="71">
        <f t="shared" si="8"/>
        <v>322.55617694592712</v>
      </c>
      <c r="BL18" s="71">
        <f t="shared" si="8"/>
        <v>330.16895783065678</v>
      </c>
      <c r="BM18" s="71">
        <f t="shared" si="8"/>
        <v>337.81980261981005</v>
      </c>
      <c r="BN18" s="71">
        <f t="shared" si="8"/>
        <v>345.5089016329091</v>
      </c>
      <c r="BO18" s="71">
        <f t="shared" si="8"/>
        <v>353.23644614107366</v>
      </c>
      <c r="BP18" s="71">
        <f t="shared" si="8"/>
        <v>361.00262837177905</v>
      </c>
      <c r="BQ18" s="71">
        <f t="shared" si="8"/>
        <v>368.80764151363792</v>
      </c>
      <c r="BR18" s="71">
        <f t="shared" si="8"/>
        <v>376.65167972120611</v>
      </c>
      <c r="BS18" s="71">
        <f t="shared" si="8"/>
        <v>384.53493811981213</v>
      </c>
      <c r="BT18" s="71">
        <f t="shared" si="8"/>
        <v>392.45761281041126</v>
      </c>
      <c r="BU18" s="71">
        <f t="shared" si="8"/>
        <v>400.41990087446328</v>
      </c>
      <c r="BV18" s="71">
        <f t="shared" si="8"/>
        <v>408.42200037883555</v>
      </c>
      <c r="BW18" s="71">
        <f t="shared" si="8"/>
        <v>416.46411038072978</v>
      </c>
      <c r="BX18" s="71">
        <f t="shared" si="8"/>
        <v>424.54643093263331</v>
      </c>
      <c r="BY18" s="71">
        <f t="shared" si="8"/>
        <v>432.66916308729651</v>
      </c>
      <c r="BZ18" s="71">
        <f t="shared" si="8"/>
        <v>440.83250890273303</v>
      </c>
      <c r="CA18" s="71">
        <f t="shared" si="8"/>
        <v>449.03667144724665</v>
      </c>
      <c r="CB18" s="71">
        <f t="shared" si="8"/>
        <v>457.28185480448292</v>
      </c>
      <c r="CC18" s="71">
        <f t="shared" si="8"/>
        <v>465.56826407850536</v>
      </c>
      <c r="CD18" s="71">
        <f t="shared" si="8"/>
        <v>473.89610539889787</v>
      </c>
      <c r="CE18" s="71">
        <f t="shared" si="8"/>
        <v>482.26558592589248</v>
      </c>
      <c r="CF18" s="71">
        <f t="shared" si="8"/>
        <v>490.67691385552189</v>
      </c>
      <c r="CG18" s="71">
        <f t="shared" si="8"/>
        <v>499.13029842479955</v>
      </c>
      <c r="CH18" s="71">
        <f t="shared" si="8"/>
        <v>507.6259499169235</v>
      </c>
      <c r="CI18" s="71">
        <f t="shared" si="8"/>
        <v>516.1640796665082</v>
      </c>
      <c r="CJ18" s="71">
        <f t="shared" si="8"/>
        <v>524.74490006484064</v>
      </c>
      <c r="CK18" s="71">
        <f t="shared" si="8"/>
        <v>533.36862456516485</v>
      </c>
      <c r="CL18" s="71">
        <f t="shared" si="8"/>
        <v>542.03546768799072</v>
      </c>
      <c r="CM18" s="71">
        <f t="shared" si="8"/>
        <v>550.74564502643068</v>
      </c>
      <c r="CN18" s="71">
        <f t="shared" si="8"/>
        <v>559.49937325156282</v>
      </c>
      <c r="CO18" s="71">
        <f t="shared" si="8"/>
        <v>568.2968701178205</v>
      </c>
      <c r="CP18" s="71">
        <f t="shared" si="8"/>
        <v>577.1383544684096</v>
      </c>
      <c r="CQ18" s="71">
        <f t="shared" si="8"/>
        <v>586.02404624075166</v>
      </c>
      <c r="CR18" s="71">
        <f t="shared" si="8"/>
        <v>594.95416647195543</v>
      </c>
      <c r="CS18" s="71">
        <f t="shared" si="8"/>
        <v>603.92893730431524</v>
      </c>
      <c r="CT18" s="71">
        <f t="shared" si="8"/>
        <v>612.94858199083683</v>
      </c>
      <c r="CU18" s="71">
        <f t="shared" si="8"/>
        <v>622.01332490079096</v>
      </c>
      <c r="CV18" s="71">
        <f t="shared" si="8"/>
        <v>631.12339152529501</v>
      </c>
      <c r="CW18" s="71">
        <f t="shared" si="8"/>
        <v>640.27900848292154</v>
      </c>
      <c r="CX18" s="71">
        <f t="shared" si="8"/>
        <v>649.4804035253361</v>
      </c>
      <c r="CY18" s="71">
        <f t="shared" si="8"/>
        <v>658.72780554296276</v>
      </c>
      <c r="CZ18" s="71">
        <f t="shared" si="8"/>
        <v>668.02144457067755</v>
      </c>
      <c r="DA18" s="71">
        <f t="shared" si="8"/>
        <v>677.36155179353091</v>
      </c>
      <c r="DB18" s="71">
        <f t="shared" si="8"/>
        <v>686.74835955249853</v>
      </c>
      <c r="DC18" s="71">
        <f t="shared" ref="DC18:EB18" si="9">DC2*DC10/12</f>
        <v>696.18210135026095</v>
      </c>
      <c r="DD18" s="71">
        <f t="shared" si="9"/>
        <v>705.66301185701229</v>
      </c>
      <c r="DE18" s="71">
        <f t="shared" si="9"/>
        <v>715.19132691629738</v>
      </c>
      <c r="DF18" s="71">
        <f t="shared" si="9"/>
        <v>724.76728355087891</v>
      </c>
      <c r="DG18" s="71">
        <f t="shared" si="9"/>
        <v>734.39111996863323</v>
      </c>
      <c r="DH18" s="71">
        <f t="shared" si="9"/>
        <v>744.06307556847651</v>
      </c>
      <c r="DI18" s="71">
        <f t="shared" si="9"/>
        <v>753.78339094631883</v>
      </c>
      <c r="DJ18" s="71">
        <f t="shared" si="9"/>
        <v>763.55230790105031</v>
      </c>
      <c r="DK18" s="71">
        <f t="shared" si="9"/>
        <v>773.37006944055565</v>
      </c>
      <c r="DL18" s="71">
        <f t="shared" si="9"/>
        <v>783.23691978775832</v>
      </c>
      <c r="DM18" s="71">
        <f t="shared" si="9"/>
        <v>793.15310438669724</v>
      </c>
      <c r="DN18" s="71">
        <f t="shared" si="9"/>
        <v>803.1188699086307</v>
      </c>
      <c r="DO18" s="71">
        <f t="shared" si="9"/>
        <v>813.13446425817381</v>
      </c>
      <c r="DP18" s="71">
        <f t="shared" si="9"/>
        <v>823.20013657946481</v>
      </c>
      <c r="DQ18" s="71">
        <f t="shared" si="9"/>
        <v>833.31613726236208</v>
      </c>
      <c r="DR18" s="71">
        <f t="shared" si="9"/>
        <v>843.48271794867378</v>
      </c>
      <c r="DS18" s="71">
        <f t="shared" si="9"/>
        <v>853.70013153841717</v>
      </c>
      <c r="DT18" s="71">
        <f t="shared" si="9"/>
        <v>863.9686321961093</v>
      </c>
      <c r="DU18" s="71">
        <f t="shared" si="9"/>
        <v>874.28847535708974</v>
      </c>
      <c r="DV18" s="71">
        <f t="shared" si="9"/>
        <v>884.6599177338752</v>
      </c>
      <c r="DW18" s="71">
        <f t="shared" si="9"/>
        <v>895.08321732254444</v>
      </c>
      <c r="DX18" s="71">
        <f t="shared" si="9"/>
        <v>905.55863340915721</v>
      </c>
      <c r="DY18" s="71">
        <f t="shared" si="9"/>
        <v>916.08642657620294</v>
      </c>
      <c r="DZ18" s="71">
        <f t="shared" si="9"/>
        <v>926.66685870908384</v>
      </c>
      <c r="EA18" s="71">
        <f t="shared" si="9"/>
        <v>937.30019300262938</v>
      </c>
      <c r="EB18" s="71">
        <f t="shared" si="9"/>
        <v>947.98669396764251</v>
      </c>
      <c r="EC18" s="71">
        <f t="shared" ref="EC18:EP18" si="10">EC2*EC10/12</f>
        <v>958.7266274374806</v>
      </c>
      <c r="ED18" s="71">
        <f t="shared" si="10"/>
        <v>969.5202605746681</v>
      </c>
      <c r="EE18" s="71">
        <f t="shared" si="10"/>
        <v>980.36786187754149</v>
      </c>
      <c r="EF18" s="71">
        <f t="shared" si="10"/>
        <v>991.26970118692907</v>
      </c>
      <c r="EG18" s="71">
        <f t="shared" si="10"/>
        <v>1002.2260496928637</v>
      </c>
      <c r="EH18" s="71">
        <f t="shared" si="10"/>
        <v>1013.237179941328</v>
      </c>
      <c r="EI18" s="71">
        <f t="shared" si="10"/>
        <v>1024.3033658410347</v>
      </c>
      <c r="EJ18" s="71">
        <f t="shared" si="10"/>
        <v>1035.4248826702399</v>
      </c>
      <c r="EK18" s="71">
        <f t="shared" si="10"/>
        <v>1046.6020070835912</v>
      </c>
      <c r="EL18" s="71">
        <f t="shared" si="10"/>
        <v>1057.8350171190091</v>
      </c>
      <c r="EM18" s="71">
        <f t="shared" si="10"/>
        <v>1069.124192204604</v>
      </c>
      <c r="EN18" s="71">
        <f t="shared" si="10"/>
        <v>1080.4698131656271</v>
      </c>
      <c r="EO18" s="71">
        <f t="shared" si="10"/>
        <v>1091.8721622314554</v>
      </c>
      <c r="EP18" s="71">
        <f t="shared" si="10"/>
        <v>1103.3315230426126</v>
      </c>
    </row>
    <row r="19" spans="1:146" x14ac:dyDescent="0.3">
      <c r="A19" s="75" t="s">
        <v>109</v>
      </c>
      <c r="B19" s="71">
        <f t="shared" ref="B19:M23" si="11">B3*B11/12</f>
        <v>0</v>
      </c>
      <c r="C19" s="71">
        <f t="shared" si="11"/>
        <v>1.3266666666666667</v>
      </c>
      <c r="D19" s="71">
        <f t="shared" si="11"/>
        <v>0</v>
      </c>
      <c r="E19" s="71">
        <f t="shared" si="11"/>
        <v>0</v>
      </c>
      <c r="F19" s="71">
        <f t="shared" si="11"/>
        <v>0</v>
      </c>
      <c r="G19" s="71">
        <f t="shared" si="11"/>
        <v>0</v>
      </c>
      <c r="H19" s="71">
        <f t="shared" si="11"/>
        <v>0</v>
      </c>
      <c r="I19" s="71">
        <f t="shared" si="11"/>
        <v>0</v>
      </c>
      <c r="J19" s="71">
        <f t="shared" si="11"/>
        <v>0</v>
      </c>
      <c r="K19" s="71">
        <f t="shared" si="11"/>
        <v>0</v>
      </c>
      <c r="L19" s="71">
        <f t="shared" si="11"/>
        <v>0</v>
      </c>
      <c r="M19" s="71">
        <f t="shared" si="11"/>
        <v>0</v>
      </c>
      <c r="N19" s="71">
        <f t="shared" ref="N19:Y19" si="12">N3*N11/12</f>
        <v>0</v>
      </c>
      <c r="O19" s="71">
        <f t="shared" si="12"/>
        <v>0</v>
      </c>
      <c r="P19" s="71">
        <f t="shared" si="12"/>
        <v>0</v>
      </c>
      <c r="Q19" s="71">
        <f t="shared" si="12"/>
        <v>0</v>
      </c>
      <c r="R19" s="71">
        <f t="shared" si="12"/>
        <v>0</v>
      </c>
      <c r="S19" s="71">
        <f t="shared" si="12"/>
        <v>0</v>
      </c>
      <c r="T19" s="71">
        <f t="shared" si="12"/>
        <v>0</v>
      </c>
      <c r="U19" s="71">
        <f t="shared" si="12"/>
        <v>0</v>
      </c>
      <c r="V19" s="71">
        <f t="shared" si="12"/>
        <v>0</v>
      </c>
      <c r="W19" s="71">
        <f t="shared" si="12"/>
        <v>0</v>
      </c>
      <c r="X19" s="71">
        <f t="shared" si="12"/>
        <v>0</v>
      </c>
      <c r="Y19" s="71">
        <f t="shared" si="12"/>
        <v>0</v>
      </c>
      <c r="Z19" s="71">
        <f t="shared" ref="Z19:BI19" si="13">Z3*Z11/12</f>
        <v>0</v>
      </c>
      <c r="AA19" s="71">
        <f t="shared" si="13"/>
        <v>0</v>
      </c>
      <c r="AB19" s="71">
        <f t="shared" si="13"/>
        <v>0</v>
      </c>
      <c r="AC19" s="71">
        <f t="shared" si="13"/>
        <v>0</v>
      </c>
      <c r="AD19" s="71">
        <f t="shared" si="13"/>
        <v>0</v>
      </c>
      <c r="AE19" s="71">
        <f t="shared" si="13"/>
        <v>0</v>
      </c>
      <c r="AF19" s="71">
        <f t="shared" si="13"/>
        <v>0</v>
      </c>
      <c r="AG19" s="71">
        <f t="shared" si="13"/>
        <v>0</v>
      </c>
      <c r="AH19" s="71">
        <f t="shared" si="13"/>
        <v>0</v>
      </c>
      <c r="AI19" s="71">
        <f t="shared" si="13"/>
        <v>0</v>
      </c>
      <c r="AJ19" s="71">
        <f t="shared" si="13"/>
        <v>0</v>
      </c>
      <c r="AK19" s="71">
        <f t="shared" si="13"/>
        <v>0</v>
      </c>
      <c r="AL19" s="71">
        <f t="shared" si="13"/>
        <v>0</v>
      </c>
      <c r="AM19" s="71">
        <f t="shared" si="13"/>
        <v>0</v>
      </c>
      <c r="AN19" s="71">
        <f t="shared" si="13"/>
        <v>0</v>
      </c>
      <c r="AO19" s="71">
        <f t="shared" si="13"/>
        <v>0</v>
      </c>
      <c r="AP19" s="71">
        <f t="shared" si="13"/>
        <v>0</v>
      </c>
      <c r="AQ19" s="71">
        <f t="shared" si="13"/>
        <v>0</v>
      </c>
      <c r="AR19" s="71">
        <f t="shared" si="13"/>
        <v>0</v>
      </c>
      <c r="AS19" s="71">
        <f t="shared" si="13"/>
        <v>0</v>
      </c>
      <c r="AT19" s="71">
        <f t="shared" si="13"/>
        <v>0</v>
      </c>
      <c r="AU19" s="71">
        <f t="shared" si="13"/>
        <v>0</v>
      </c>
      <c r="AV19" s="71">
        <f t="shared" si="13"/>
        <v>0</v>
      </c>
      <c r="AW19" s="71">
        <f t="shared" si="13"/>
        <v>0</v>
      </c>
      <c r="AX19" s="71">
        <f t="shared" si="13"/>
        <v>0</v>
      </c>
      <c r="AY19" s="71">
        <f t="shared" si="13"/>
        <v>0</v>
      </c>
      <c r="AZ19" s="71">
        <f t="shared" si="13"/>
        <v>0</v>
      </c>
      <c r="BA19" s="71">
        <f t="shared" si="13"/>
        <v>0</v>
      </c>
      <c r="BB19" s="71">
        <f t="shared" si="13"/>
        <v>0</v>
      </c>
      <c r="BC19" s="71">
        <f t="shared" si="13"/>
        <v>0</v>
      </c>
      <c r="BD19" s="71">
        <f t="shared" si="13"/>
        <v>0</v>
      </c>
      <c r="BE19" s="71">
        <f t="shared" si="13"/>
        <v>0</v>
      </c>
      <c r="BF19" s="71">
        <f t="shared" si="13"/>
        <v>0</v>
      </c>
      <c r="BG19" s="71">
        <f t="shared" si="13"/>
        <v>0</v>
      </c>
      <c r="BH19" s="71">
        <f t="shared" si="13"/>
        <v>0</v>
      </c>
      <c r="BI19" s="71">
        <f t="shared" si="13"/>
        <v>0</v>
      </c>
      <c r="BJ19" s="71">
        <f t="shared" ref="BJ19:DB19" si="14">BJ3*BJ11/12</f>
        <v>0</v>
      </c>
      <c r="BK19" s="71">
        <f t="shared" si="14"/>
        <v>0</v>
      </c>
      <c r="BL19" s="71">
        <f t="shared" si="14"/>
        <v>0</v>
      </c>
      <c r="BM19" s="71">
        <f t="shared" si="14"/>
        <v>0</v>
      </c>
      <c r="BN19" s="71">
        <f t="shared" si="14"/>
        <v>0</v>
      </c>
      <c r="BO19" s="71">
        <f t="shared" si="14"/>
        <v>0</v>
      </c>
      <c r="BP19" s="71">
        <f t="shared" si="14"/>
        <v>0</v>
      </c>
      <c r="BQ19" s="71">
        <f t="shared" si="14"/>
        <v>0</v>
      </c>
      <c r="BR19" s="71">
        <f t="shared" si="14"/>
        <v>0</v>
      </c>
      <c r="BS19" s="71">
        <f t="shared" si="14"/>
        <v>0</v>
      </c>
      <c r="BT19" s="71">
        <f t="shared" si="14"/>
        <v>0</v>
      </c>
      <c r="BU19" s="71">
        <f t="shared" si="14"/>
        <v>0</v>
      </c>
      <c r="BV19" s="71">
        <f t="shared" si="14"/>
        <v>0</v>
      </c>
      <c r="BW19" s="71">
        <f t="shared" si="14"/>
        <v>0</v>
      </c>
      <c r="BX19" s="71">
        <f t="shared" si="14"/>
        <v>0</v>
      </c>
      <c r="BY19" s="71">
        <f t="shared" si="14"/>
        <v>0</v>
      </c>
      <c r="BZ19" s="71">
        <f t="shared" si="14"/>
        <v>0</v>
      </c>
      <c r="CA19" s="71">
        <f t="shared" si="14"/>
        <v>0</v>
      </c>
      <c r="CB19" s="71">
        <f t="shared" si="14"/>
        <v>0</v>
      </c>
      <c r="CC19" s="71">
        <f t="shared" si="14"/>
        <v>0</v>
      </c>
      <c r="CD19" s="71">
        <f t="shared" si="14"/>
        <v>0</v>
      </c>
      <c r="CE19" s="71">
        <f t="shared" si="14"/>
        <v>0</v>
      </c>
      <c r="CF19" s="71">
        <f t="shared" si="14"/>
        <v>0</v>
      </c>
      <c r="CG19" s="71">
        <f t="shared" si="14"/>
        <v>0</v>
      </c>
      <c r="CH19" s="71">
        <f t="shared" si="14"/>
        <v>0</v>
      </c>
      <c r="CI19" s="71">
        <f t="shared" si="14"/>
        <v>0</v>
      </c>
      <c r="CJ19" s="71">
        <f t="shared" si="14"/>
        <v>0</v>
      </c>
      <c r="CK19" s="71">
        <f t="shared" si="14"/>
        <v>0</v>
      </c>
      <c r="CL19" s="71">
        <f t="shared" si="14"/>
        <v>0</v>
      </c>
      <c r="CM19" s="71">
        <f t="shared" si="14"/>
        <v>0</v>
      </c>
      <c r="CN19" s="71">
        <f t="shared" si="14"/>
        <v>0</v>
      </c>
      <c r="CO19" s="71">
        <f t="shared" si="14"/>
        <v>0</v>
      </c>
      <c r="CP19" s="71">
        <f t="shared" si="14"/>
        <v>0</v>
      </c>
      <c r="CQ19" s="71">
        <f t="shared" si="14"/>
        <v>0</v>
      </c>
      <c r="CR19" s="71">
        <f t="shared" si="14"/>
        <v>0</v>
      </c>
      <c r="CS19" s="71">
        <f t="shared" si="14"/>
        <v>0</v>
      </c>
      <c r="CT19" s="71">
        <f t="shared" si="14"/>
        <v>0</v>
      </c>
      <c r="CU19" s="71">
        <f t="shared" si="14"/>
        <v>0</v>
      </c>
      <c r="CV19" s="71">
        <f t="shared" si="14"/>
        <v>0</v>
      </c>
      <c r="CW19" s="71">
        <f t="shared" si="14"/>
        <v>0</v>
      </c>
      <c r="CX19" s="71">
        <f t="shared" si="14"/>
        <v>0</v>
      </c>
      <c r="CY19" s="71">
        <f t="shared" si="14"/>
        <v>0</v>
      </c>
      <c r="CZ19" s="71">
        <f t="shared" si="14"/>
        <v>0</v>
      </c>
      <c r="DA19" s="71">
        <f t="shared" si="14"/>
        <v>0</v>
      </c>
      <c r="DB19" s="71">
        <f t="shared" si="14"/>
        <v>0</v>
      </c>
      <c r="DC19" s="71">
        <f t="shared" ref="DC19:EB19" si="15">DC3*DC11/12</f>
        <v>0</v>
      </c>
      <c r="DD19" s="71">
        <f t="shared" si="15"/>
        <v>0</v>
      </c>
      <c r="DE19" s="71">
        <f t="shared" si="15"/>
        <v>0</v>
      </c>
      <c r="DF19" s="71">
        <f t="shared" si="15"/>
        <v>0</v>
      </c>
      <c r="DG19" s="71">
        <f t="shared" si="15"/>
        <v>0</v>
      </c>
      <c r="DH19" s="71">
        <f t="shared" si="15"/>
        <v>0</v>
      </c>
      <c r="DI19" s="71">
        <f t="shared" si="15"/>
        <v>0</v>
      </c>
      <c r="DJ19" s="71">
        <f t="shared" si="15"/>
        <v>0</v>
      </c>
      <c r="DK19" s="71">
        <f t="shared" si="15"/>
        <v>0</v>
      </c>
      <c r="DL19" s="71">
        <f t="shared" si="15"/>
        <v>0</v>
      </c>
      <c r="DM19" s="71">
        <f t="shared" si="15"/>
        <v>0</v>
      </c>
      <c r="DN19" s="71">
        <f t="shared" si="15"/>
        <v>0</v>
      </c>
      <c r="DO19" s="71">
        <f t="shared" si="15"/>
        <v>0</v>
      </c>
      <c r="DP19" s="71">
        <f t="shared" si="15"/>
        <v>0</v>
      </c>
      <c r="DQ19" s="71">
        <f t="shared" si="15"/>
        <v>0</v>
      </c>
      <c r="DR19" s="71">
        <f t="shared" si="15"/>
        <v>0</v>
      </c>
      <c r="DS19" s="71">
        <f t="shared" si="15"/>
        <v>0</v>
      </c>
      <c r="DT19" s="71">
        <f t="shared" si="15"/>
        <v>0</v>
      </c>
      <c r="DU19" s="71">
        <f t="shared" si="15"/>
        <v>0</v>
      </c>
      <c r="DV19" s="71">
        <f t="shared" si="15"/>
        <v>0</v>
      </c>
      <c r="DW19" s="71">
        <f t="shared" si="15"/>
        <v>0</v>
      </c>
      <c r="DX19" s="71">
        <f t="shared" si="15"/>
        <v>0</v>
      </c>
      <c r="DY19" s="71">
        <f t="shared" si="15"/>
        <v>0</v>
      </c>
      <c r="DZ19" s="71">
        <f t="shared" si="15"/>
        <v>0</v>
      </c>
      <c r="EA19" s="71">
        <f t="shared" si="15"/>
        <v>0</v>
      </c>
      <c r="EB19" s="71">
        <f t="shared" si="15"/>
        <v>0</v>
      </c>
      <c r="EC19" s="71">
        <f t="shared" ref="EC19:EP19" si="16">EC3*EC11/12</f>
        <v>0</v>
      </c>
      <c r="ED19" s="71">
        <f t="shared" si="16"/>
        <v>0</v>
      </c>
      <c r="EE19" s="71">
        <f t="shared" si="16"/>
        <v>0</v>
      </c>
      <c r="EF19" s="71">
        <f t="shared" si="16"/>
        <v>0</v>
      </c>
      <c r="EG19" s="71">
        <f t="shared" si="16"/>
        <v>0</v>
      </c>
      <c r="EH19" s="71">
        <f t="shared" si="16"/>
        <v>0</v>
      </c>
      <c r="EI19" s="71">
        <f t="shared" si="16"/>
        <v>0</v>
      </c>
      <c r="EJ19" s="71">
        <f t="shared" si="16"/>
        <v>0</v>
      </c>
      <c r="EK19" s="71">
        <f t="shared" si="16"/>
        <v>0</v>
      </c>
      <c r="EL19" s="71">
        <f t="shared" si="16"/>
        <v>0</v>
      </c>
      <c r="EM19" s="71">
        <f t="shared" si="16"/>
        <v>0</v>
      </c>
      <c r="EN19" s="71">
        <f t="shared" si="16"/>
        <v>0</v>
      </c>
      <c r="EO19" s="71">
        <f t="shared" si="16"/>
        <v>0</v>
      </c>
      <c r="EP19" s="71">
        <f t="shared" si="16"/>
        <v>0</v>
      </c>
    </row>
    <row r="20" spans="1:146" x14ac:dyDescent="0.3">
      <c r="A20" s="75" t="s">
        <v>110</v>
      </c>
      <c r="B20" s="71">
        <f t="shared" si="11"/>
        <v>0</v>
      </c>
      <c r="C20" s="71">
        <f t="shared" si="11"/>
        <v>0</v>
      </c>
      <c r="D20" s="71">
        <f t="shared" si="11"/>
        <v>0</v>
      </c>
      <c r="E20" s="71">
        <f t="shared" si="11"/>
        <v>0</v>
      </c>
      <c r="F20" s="71">
        <f t="shared" si="11"/>
        <v>0</v>
      </c>
      <c r="G20" s="71">
        <f t="shared" si="11"/>
        <v>0</v>
      </c>
      <c r="H20" s="71">
        <f t="shared" si="11"/>
        <v>0</v>
      </c>
      <c r="I20" s="71">
        <f t="shared" si="11"/>
        <v>0</v>
      </c>
      <c r="J20" s="71">
        <f t="shared" si="11"/>
        <v>0</v>
      </c>
      <c r="K20" s="71">
        <f t="shared" si="11"/>
        <v>0</v>
      </c>
      <c r="L20" s="71">
        <f t="shared" si="11"/>
        <v>0</v>
      </c>
      <c r="M20" s="71">
        <f t="shared" si="11"/>
        <v>0</v>
      </c>
      <c r="N20" s="71">
        <f t="shared" ref="N20:Y20" si="17">N4*N12/12</f>
        <v>0</v>
      </c>
      <c r="O20" s="71">
        <f t="shared" si="17"/>
        <v>0</v>
      </c>
      <c r="P20" s="71">
        <f t="shared" si="17"/>
        <v>0</v>
      </c>
      <c r="Q20" s="71">
        <f t="shared" si="17"/>
        <v>0</v>
      </c>
      <c r="R20" s="71">
        <f t="shared" si="17"/>
        <v>0</v>
      </c>
      <c r="S20" s="71">
        <f t="shared" si="17"/>
        <v>0</v>
      </c>
      <c r="T20" s="71">
        <f t="shared" si="17"/>
        <v>0</v>
      </c>
      <c r="U20" s="71">
        <f t="shared" si="17"/>
        <v>0</v>
      </c>
      <c r="V20" s="71">
        <f t="shared" si="17"/>
        <v>0</v>
      </c>
      <c r="W20" s="71">
        <f t="shared" si="17"/>
        <v>0</v>
      </c>
      <c r="X20" s="71">
        <f t="shared" si="17"/>
        <v>0</v>
      </c>
      <c r="Y20" s="71">
        <f t="shared" si="17"/>
        <v>0</v>
      </c>
      <c r="Z20" s="71">
        <f t="shared" ref="Z20:BI20" si="18">Z4*Z12/12</f>
        <v>0</v>
      </c>
      <c r="AA20" s="71">
        <f t="shared" si="18"/>
        <v>0</v>
      </c>
      <c r="AB20" s="71">
        <f t="shared" si="18"/>
        <v>0</v>
      </c>
      <c r="AC20" s="71">
        <f t="shared" si="18"/>
        <v>0</v>
      </c>
      <c r="AD20" s="71">
        <f t="shared" si="18"/>
        <v>0</v>
      </c>
      <c r="AE20" s="71">
        <f t="shared" si="18"/>
        <v>0</v>
      </c>
      <c r="AF20" s="71">
        <f t="shared" si="18"/>
        <v>0</v>
      </c>
      <c r="AG20" s="71">
        <f t="shared" si="18"/>
        <v>0</v>
      </c>
      <c r="AH20" s="71">
        <f t="shared" si="18"/>
        <v>0</v>
      </c>
      <c r="AI20" s="71">
        <f t="shared" si="18"/>
        <v>0</v>
      </c>
      <c r="AJ20" s="71">
        <f t="shared" si="18"/>
        <v>0</v>
      </c>
      <c r="AK20" s="71">
        <f t="shared" si="18"/>
        <v>0</v>
      </c>
      <c r="AL20" s="71">
        <f t="shared" si="18"/>
        <v>0</v>
      </c>
      <c r="AM20" s="71">
        <f t="shared" si="18"/>
        <v>0</v>
      </c>
      <c r="AN20" s="71">
        <f t="shared" si="18"/>
        <v>0</v>
      </c>
      <c r="AO20" s="71">
        <f t="shared" si="18"/>
        <v>0</v>
      </c>
      <c r="AP20" s="71">
        <f t="shared" si="18"/>
        <v>0</v>
      </c>
      <c r="AQ20" s="71">
        <f t="shared" si="18"/>
        <v>0</v>
      </c>
      <c r="AR20" s="71">
        <f t="shared" si="18"/>
        <v>0</v>
      </c>
      <c r="AS20" s="71">
        <f t="shared" si="18"/>
        <v>0</v>
      </c>
      <c r="AT20" s="71">
        <f t="shared" si="18"/>
        <v>0</v>
      </c>
      <c r="AU20" s="71">
        <f t="shared" si="18"/>
        <v>0</v>
      </c>
      <c r="AV20" s="71">
        <f t="shared" si="18"/>
        <v>0</v>
      </c>
      <c r="AW20" s="71">
        <f t="shared" si="18"/>
        <v>0</v>
      </c>
      <c r="AX20" s="71">
        <f t="shared" si="18"/>
        <v>0</v>
      </c>
      <c r="AY20" s="71">
        <f t="shared" si="18"/>
        <v>0</v>
      </c>
      <c r="AZ20" s="71">
        <f t="shared" si="18"/>
        <v>0</v>
      </c>
      <c r="BA20" s="71">
        <f t="shared" si="18"/>
        <v>0</v>
      </c>
      <c r="BB20" s="71">
        <f t="shared" si="18"/>
        <v>0</v>
      </c>
      <c r="BC20" s="71">
        <f t="shared" si="18"/>
        <v>0</v>
      </c>
      <c r="BD20" s="71">
        <f t="shared" si="18"/>
        <v>0</v>
      </c>
      <c r="BE20" s="71">
        <f t="shared" si="18"/>
        <v>0</v>
      </c>
      <c r="BF20" s="71">
        <f t="shared" si="18"/>
        <v>0</v>
      </c>
      <c r="BG20" s="71">
        <f t="shared" si="18"/>
        <v>0</v>
      </c>
      <c r="BH20" s="71">
        <f t="shared" si="18"/>
        <v>0</v>
      </c>
      <c r="BI20" s="71">
        <f t="shared" si="18"/>
        <v>0</v>
      </c>
      <c r="BJ20" s="71">
        <f t="shared" ref="BJ20:DB20" si="19">BJ4*BJ12/12</f>
        <v>0</v>
      </c>
      <c r="BK20" s="71">
        <f t="shared" si="19"/>
        <v>0</v>
      </c>
      <c r="BL20" s="71">
        <f t="shared" si="19"/>
        <v>0</v>
      </c>
      <c r="BM20" s="71">
        <f t="shared" si="19"/>
        <v>0</v>
      </c>
      <c r="BN20" s="71">
        <f t="shared" si="19"/>
        <v>0</v>
      </c>
      <c r="BO20" s="71">
        <f t="shared" si="19"/>
        <v>0</v>
      </c>
      <c r="BP20" s="71">
        <f t="shared" si="19"/>
        <v>0</v>
      </c>
      <c r="BQ20" s="71">
        <f t="shared" si="19"/>
        <v>0</v>
      </c>
      <c r="BR20" s="71">
        <f t="shared" si="19"/>
        <v>0</v>
      </c>
      <c r="BS20" s="71">
        <f t="shared" si="19"/>
        <v>0</v>
      </c>
      <c r="BT20" s="71">
        <f t="shared" si="19"/>
        <v>0</v>
      </c>
      <c r="BU20" s="71">
        <f t="shared" si="19"/>
        <v>0</v>
      </c>
      <c r="BV20" s="71">
        <f t="shared" si="19"/>
        <v>0</v>
      </c>
      <c r="BW20" s="71">
        <f t="shared" si="19"/>
        <v>0</v>
      </c>
      <c r="BX20" s="71">
        <f t="shared" si="19"/>
        <v>0</v>
      </c>
      <c r="BY20" s="71">
        <f t="shared" si="19"/>
        <v>0</v>
      </c>
      <c r="BZ20" s="71">
        <f t="shared" si="19"/>
        <v>0</v>
      </c>
      <c r="CA20" s="71">
        <f t="shared" si="19"/>
        <v>0</v>
      </c>
      <c r="CB20" s="71">
        <f t="shared" si="19"/>
        <v>0</v>
      </c>
      <c r="CC20" s="71">
        <f t="shared" si="19"/>
        <v>0</v>
      </c>
      <c r="CD20" s="71">
        <f t="shared" si="19"/>
        <v>0</v>
      </c>
      <c r="CE20" s="71">
        <f t="shared" si="19"/>
        <v>0</v>
      </c>
      <c r="CF20" s="71">
        <f t="shared" si="19"/>
        <v>0</v>
      </c>
      <c r="CG20" s="71">
        <f t="shared" si="19"/>
        <v>0</v>
      </c>
      <c r="CH20" s="71">
        <f t="shared" si="19"/>
        <v>0</v>
      </c>
      <c r="CI20" s="71">
        <f t="shared" si="19"/>
        <v>0</v>
      </c>
      <c r="CJ20" s="71">
        <f t="shared" si="19"/>
        <v>0</v>
      </c>
      <c r="CK20" s="71">
        <f t="shared" si="19"/>
        <v>0</v>
      </c>
      <c r="CL20" s="71">
        <f t="shared" si="19"/>
        <v>0</v>
      </c>
      <c r="CM20" s="71">
        <f t="shared" si="19"/>
        <v>0</v>
      </c>
      <c r="CN20" s="71">
        <f t="shared" si="19"/>
        <v>0</v>
      </c>
      <c r="CO20" s="71">
        <f t="shared" si="19"/>
        <v>0</v>
      </c>
      <c r="CP20" s="71">
        <f t="shared" si="19"/>
        <v>0</v>
      </c>
      <c r="CQ20" s="71">
        <f t="shared" si="19"/>
        <v>0</v>
      </c>
      <c r="CR20" s="71">
        <f t="shared" si="19"/>
        <v>0</v>
      </c>
      <c r="CS20" s="71">
        <f t="shared" si="19"/>
        <v>0</v>
      </c>
      <c r="CT20" s="71">
        <f t="shared" si="19"/>
        <v>0</v>
      </c>
      <c r="CU20" s="71">
        <f t="shared" si="19"/>
        <v>0</v>
      </c>
      <c r="CV20" s="71">
        <f t="shared" si="19"/>
        <v>0</v>
      </c>
      <c r="CW20" s="71">
        <f t="shared" si="19"/>
        <v>0</v>
      </c>
      <c r="CX20" s="71">
        <f t="shared" si="19"/>
        <v>0</v>
      </c>
      <c r="CY20" s="71">
        <f t="shared" si="19"/>
        <v>0</v>
      </c>
      <c r="CZ20" s="71">
        <f t="shared" si="19"/>
        <v>0</v>
      </c>
      <c r="DA20" s="71">
        <f t="shared" si="19"/>
        <v>0</v>
      </c>
      <c r="DB20" s="71">
        <f t="shared" si="19"/>
        <v>0</v>
      </c>
      <c r="DC20" s="71">
        <f t="shared" ref="DC20:EB20" si="20">DC4*DC12/12</f>
        <v>0</v>
      </c>
      <c r="DD20" s="71">
        <f t="shared" si="20"/>
        <v>0</v>
      </c>
      <c r="DE20" s="71">
        <f t="shared" si="20"/>
        <v>0</v>
      </c>
      <c r="DF20" s="71">
        <f t="shared" si="20"/>
        <v>0</v>
      </c>
      <c r="DG20" s="71">
        <f t="shared" si="20"/>
        <v>0</v>
      </c>
      <c r="DH20" s="71">
        <f t="shared" si="20"/>
        <v>0</v>
      </c>
      <c r="DI20" s="71">
        <f t="shared" si="20"/>
        <v>0</v>
      </c>
      <c r="DJ20" s="71">
        <f t="shared" si="20"/>
        <v>0</v>
      </c>
      <c r="DK20" s="71">
        <f t="shared" si="20"/>
        <v>0</v>
      </c>
      <c r="DL20" s="71">
        <f t="shared" si="20"/>
        <v>0</v>
      </c>
      <c r="DM20" s="71">
        <f t="shared" si="20"/>
        <v>0</v>
      </c>
      <c r="DN20" s="71">
        <f t="shared" si="20"/>
        <v>0</v>
      </c>
      <c r="DO20" s="71">
        <f t="shared" si="20"/>
        <v>0</v>
      </c>
      <c r="DP20" s="71">
        <f t="shared" si="20"/>
        <v>0</v>
      </c>
      <c r="DQ20" s="71">
        <f t="shared" si="20"/>
        <v>0</v>
      </c>
      <c r="DR20" s="71">
        <f t="shared" si="20"/>
        <v>0</v>
      </c>
      <c r="DS20" s="71">
        <f t="shared" si="20"/>
        <v>0</v>
      </c>
      <c r="DT20" s="71">
        <f t="shared" si="20"/>
        <v>0</v>
      </c>
      <c r="DU20" s="71">
        <f t="shared" si="20"/>
        <v>0</v>
      </c>
      <c r="DV20" s="71">
        <f t="shared" si="20"/>
        <v>0</v>
      </c>
      <c r="DW20" s="71">
        <f t="shared" si="20"/>
        <v>0</v>
      </c>
      <c r="DX20" s="71">
        <f t="shared" si="20"/>
        <v>0</v>
      </c>
      <c r="DY20" s="71">
        <f t="shared" si="20"/>
        <v>0</v>
      </c>
      <c r="DZ20" s="71">
        <f t="shared" si="20"/>
        <v>0</v>
      </c>
      <c r="EA20" s="71">
        <f t="shared" si="20"/>
        <v>0</v>
      </c>
      <c r="EB20" s="71">
        <f t="shared" si="20"/>
        <v>0</v>
      </c>
      <c r="EC20" s="71">
        <f t="shared" ref="EC20:EP20" si="21">EC4*EC12/12</f>
        <v>0</v>
      </c>
      <c r="ED20" s="71">
        <f t="shared" si="21"/>
        <v>0</v>
      </c>
      <c r="EE20" s="71">
        <f t="shared" si="21"/>
        <v>0</v>
      </c>
      <c r="EF20" s="71">
        <f t="shared" si="21"/>
        <v>0</v>
      </c>
      <c r="EG20" s="71">
        <f t="shared" si="21"/>
        <v>0</v>
      </c>
      <c r="EH20" s="71">
        <f t="shared" si="21"/>
        <v>0</v>
      </c>
      <c r="EI20" s="71">
        <f t="shared" si="21"/>
        <v>0</v>
      </c>
      <c r="EJ20" s="71">
        <f t="shared" si="21"/>
        <v>0</v>
      </c>
      <c r="EK20" s="71">
        <f t="shared" si="21"/>
        <v>0</v>
      </c>
      <c r="EL20" s="71">
        <f t="shared" si="21"/>
        <v>0</v>
      </c>
      <c r="EM20" s="71">
        <f t="shared" si="21"/>
        <v>0</v>
      </c>
      <c r="EN20" s="71">
        <f t="shared" si="21"/>
        <v>0</v>
      </c>
      <c r="EO20" s="71">
        <f t="shared" si="21"/>
        <v>0</v>
      </c>
      <c r="EP20" s="71">
        <f t="shared" si="21"/>
        <v>0</v>
      </c>
    </row>
    <row r="21" spans="1:146" x14ac:dyDescent="0.3">
      <c r="A21" s="75" t="s">
        <v>111</v>
      </c>
      <c r="B21" s="71">
        <f t="shared" si="11"/>
        <v>0</v>
      </c>
      <c r="C21" s="71">
        <f t="shared" si="11"/>
        <v>0</v>
      </c>
      <c r="D21" s="71">
        <f t="shared" si="11"/>
        <v>0</v>
      </c>
      <c r="E21" s="71">
        <f t="shared" si="11"/>
        <v>0</v>
      </c>
      <c r="F21" s="71">
        <f t="shared" si="11"/>
        <v>0</v>
      </c>
      <c r="G21" s="71">
        <f t="shared" si="11"/>
        <v>0</v>
      </c>
      <c r="H21" s="71">
        <f t="shared" si="11"/>
        <v>0</v>
      </c>
      <c r="I21" s="71">
        <f t="shared" si="11"/>
        <v>0</v>
      </c>
      <c r="J21" s="71">
        <f t="shared" si="11"/>
        <v>0</v>
      </c>
      <c r="K21" s="71">
        <f t="shared" si="11"/>
        <v>0</v>
      </c>
      <c r="L21" s="71">
        <f t="shared" si="11"/>
        <v>0</v>
      </c>
      <c r="M21" s="71">
        <f t="shared" si="11"/>
        <v>0</v>
      </c>
      <c r="N21" s="71">
        <f t="shared" ref="N21:Y21" si="22">N5*N13/12</f>
        <v>0</v>
      </c>
      <c r="O21" s="71">
        <f t="shared" si="22"/>
        <v>0</v>
      </c>
      <c r="P21" s="71">
        <f t="shared" si="22"/>
        <v>0</v>
      </c>
      <c r="Q21" s="71">
        <f t="shared" si="22"/>
        <v>0</v>
      </c>
      <c r="R21" s="71">
        <f t="shared" si="22"/>
        <v>0</v>
      </c>
      <c r="S21" s="71">
        <f t="shared" si="22"/>
        <v>0</v>
      </c>
      <c r="T21" s="71">
        <f t="shared" si="22"/>
        <v>0</v>
      </c>
      <c r="U21" s="71">
        <f t="shared" si="22"/>
        <v>0</v>
      </c>
      <c r="V21" s="71">
        <f t="shared" si="22"/>
        <v>0</v>
      </c>
      <c r="W21" s="71">
        <f t="shared" si="22"/>
        <v>0</v>
      </c>
      <c r="X21" s="71">
        <f t="shared" si="22"/>
        <v>0</v>
      </c>
      <c r="Y21" s="71">
        <f t="shared" si="22"/>
        <v>0</v>
      </c>
      <c r="Z21" s="71">
        <f t="shared" ref="Z21:BI21" si="23">Z5*Z13/12</f>
        <v>0</v>
      </c>
      <c r="AA21" s="71">
        <f t="shared" si="23"/>
        <v>0</v>
      </c>
      <c r="AB21" s="71">
        <f t="shared" si="23"/>
        <v>0</v>
      </c>
      <c r="AC21" s="71">
        <f t="shared" si="23"/>
        <v>0</v>
      </c>
      <c r="AD21" s="71">
        <f t="shared" si="23"/>
        <v>0</v>
      </c>
      <c r="AE21" s="71">
        <f t="shared" si="23"/>
        <v>0</v>
      </c>
      <c r="AF21" s="71">
        <f t="shared" si="23"/>
        <v>0</v>
      </c>
      <c r="AG21" s="71">
        <f t="shared" si="23"/>
        <v>0</v>
      </c>
      <c r="AH21" s="71">
        <f t="shared" si="23"/>
        <v>0</v>
      </c>
      <c r="AI21" s="71">
        <f t="shared" si="23"/>
        <v>0</v>
      </c>
      <c r="AJ21" s="71">
        <f t="shared" si="23"/>
        <v>0</v>
      </c>
      <c r="AK21" s="71">
        <f t="shared" si="23"/>
        <v>0</v>
      </c>
      <c r="AL21" s="71">
        <f t="shared" si="23"/>
        <v>0</v>
      </c>
      <c r="AM21" s="71">
        <f t="shared" si="23"/>
        <v>0</v>
      </c>
      <c r="AN21" s="71">
        <f t="shared" si="23"/>
        <v>0</v>
      </c>
      <c r="AO21" s="71">
        <f t="shared" si="23"/>
        <v>0</v>
      </c>
      <c r="AP21" s="71">
        <f t="shared" si="23"/>
        <v>0</v>
      </c>
      <c r="AQ21" s="71">
        <f t="shared" si="23"/>
        <v>0</v>
      </c>
      <c r="AR21" s="71">
        <f t="shared" si="23"/>
        <v>0</v>
      </c>
      <c r="AS21" s="71">
        <f t="shared" si="23"/>
        <v>0</v>
      </c>
      <c r="AT21" s="71">
        <f t="shared" si="23"/>
        <v>0</v>
      </c>
      <c r="AU21" s="71">
        <f t="shared" si="23"/>
        <v>0</v>
      </c>
      <c r="AV21" s="71">
        <f t="shared" si="23"/>
        <v>0</v>
      </c>
      <c r="AW21" s="71">
        <f t="shared" si="23"/>
        <v>0</v>
      </c>
      <c r="AX21" s="71">
        <f t="shared" si="23"/>
        <v>0</v>
      </c>
      <c r="AY21" s="71">
        <f t="shared" si="23"/>
        <v>0</v>
      </c>
      <c r="AZ21" s="71">
        <f t="shared" si="23"/>
        <v>0</v>
      </c>
      <c r="BA21" s="71">
        <f t="shared" si="23"/>
        <v>0</v>
      </c>
      <c r="BB21" s="71">
        <f t="shared" si="23"/>
        <v>0</v>
      </c>
      <c r="BC21" s="71">
        <f t="shared" si="23"/>
        <v>0</v>
      </c>
      <c r="BD21" s="71">
        <f t="shared" si="23"/>
        <v>0</v>
      </c>
      <c r="BE21" s="71">
        <f t="shared" si="23"/>
        <v>0</v>
      </c>
      <c r="BF21" s="71">
        <f t="shared" si="23"/>
        <v>0</v>
      </c>
      <c r="BG21" s="71">
        <f t="shared" si="23"/>
        <v>0</v>
      </c>
      <c r="BH21" s="71">
        <f t="shared" si="23"/>
        <v>0</v>
      </c>
      <c r="BI21" s="71">
        <f t="shared" si="23"/>
        <v>0</v>
      </c>
      <c r="BJ21" s="71">
        <f t="shared" ref="BJ21:DB21" si="24">BJ5*BJ13/12</f>
        <v>0</v>
      </c>
      <c r="BK21" s="71">
        <f t="shared" si="24"/>
        <v>0</v>
      </c>
      <c r="BL21" s="71">
        <f t="shared" si="24"/>
        <v>0</v>
      </c>
      <c r="BM21" s="71">
        <f t="shared" si="24"/>
        <v>0</v>
      </c>
      <c r="BN21" s="71">
        <f t="shared" si="24"/>
        <v>0</v>
      </c>
      <c r="BO21" s="71">
        <f t="shared" si="24"/>
        <v>0</v>
      </c>
      <c r="BP21" s="71">
        <f t="shared" si="24"/>
        <v>0</v>
      </c>
      <c r="BQ21" s="71">
        <f t="shared" si="24"/>
        <v>0</v>
      </c>
      <c r="BR21" s="71">
        <f t="shared" si="24"/>
        <v>0</v>
      </c>
      <c r="BS21" s="71">
        <f t="shared" si="24"/>
        <v>0</v>
      </c>
      <c r="BT21" s="71">
        <f t="shared" si="24"/>
        <v>0</v>
      </c>
      <c r="BU21" s="71">
        <f t="shared" si="24"/>
        <v>0</v>
      </c>
      <c r="BV21" s="71">
        <f t="shared" si="24"/>
        <v>0</v>
      </c>
      <c r="BW21" s="71">
        <f t="shared" si="24"/>
        <v>0</v>
      </c>
      <c r="BX21" s="71">
        <f t="shared" si="24"/>
        <v>0</v>
      </c>
      <c r="BY21" s="71">
        <f t="shared" si="24"/>
        <v>0</v>
      </c>
      <c r="BZ21" s="71">
        <f t="shared" si="24"/>
        <v>0</v>
      </c>
      <c r="CA21" s="71">
        <f t="shared" si="24"/>
        <v>0</v>
      </c>
      <c r="CB21" s="71">
        <f t="shared" si="24"/>
        <v>0</v>
      </c>
      <c r="CC21" s="71">
        <f t="shared" si="24"/>
        <v>0</v>
      </c>
      <c r="CD21" s="71">
        <f t="shared" si="24"/>
        <v>0</v>
      </c>
      <c r="CE21" s="71">
        <f t="shared" si="24"/>
        <v>0</v>
      </c>
      <c r="CF21" s="71">
        <f t="shared" si="24"/>
        <v>0</v>
      </c>
      <c r="CG21" s="71">
        <f t="shared" si="24"/>
        <v>0</v>
      </c>
      <c r="CH21" s="71">
        <f t="shared" si="24"/>
        <v>0</v>
      </c>
      <c r="CI21" s="71">
        <f t="shared" si="24"/>
        <v>0</v>
      </c>
      <c r="CJ21" s="71">
        <f t="shared" si="24"/>
        <v>0</v>
      </c>
      <c r="CK21" s="71">
        <f t="shared" si="24"/>
        <v>0</v>
      </c>
      <c r="CL21" s="71">
        <f t="shared" si="24"/>
        <v>0</v>
      </c>
      <c r="CM21" s="71">
        <f t="shared" si="24"/>
        <v>0</v>
      </c>
      <c r="CN21" s="71">
        <f t="shared" si="24"/>
        <v>0</v>
      </c>
      <c r="CO21" s="71">
        <f t="shared" si="24"/>
        <v>0</v>
      </c>
      <c r="CP21" s="71">
        <f t="shared" si="24"/>
        <v>0</v>
      </c>
      <c r="CQ21" s="71">
        <f t="shared" si="24"/>
        <v>0</v>
      </c>
      <c r="CR21" s="71">
        <f t="shared" si="24"/>
        <v>0</v>
      </c>
      <c r="CS21" s="71">
        <f t="shared" si="24"/>
        <v>0</v>
      </c>
      <c r="CT21" s="71">
        <f t="shared" si="24"/>
        <v>0</v>
      </c>
      <c r="CU21" s="71">
        <f t="shared" si="24"/>
        <v>0</v>
      </c>
      <c r="CV21" s="71">
        <f t="shared" si="24"/>
        <v>0</v>
      </c>
      <c r="CW21" s="71">
        <f t="shared" si="24"/>
        <v>0</v>
      </c>
      <c r="CX21" s="71">
        <f t="shared" si="24"/>
        <v>0</v>
      </c>
      <c r="CY21" s="71">
        <f t="shared" si="24"/>
        <v>0</v>
      </c>
      <c r="CZ21" s="71">
        <f t="shared" si="24"/>
        <v>0</v>
      </c>
      <c r="DA21" s="71">
        <f t="shared" si="24"/>
        <v>0</v>
      </c>
      <c r="DB21" s="71">
        <f t="shared" si="24"/>
        <v>0</v>
      </c>
      <c r="DC21" s="71">
        <f t="shared" ref="DC21:EB21" si="25">DC5*DC13/12</f>
        <v>0</v>
      </c>
      <c r="DD21" s="71">
        <f t="shared" si="25"/>
        <v>0</v>
      </c>
      <c r="DE21" s="71">
        <f t="shared" si="25"/>
        <v>0</v>
      </c>
      <c r="DF21" s="71">
        <f t="shared" si="25"/>
        <v>0</v>
      </c>
      <c r="DG21" s="71">
        <f t="shared" si="25"/>
        <v>0</v>
      </c>
      <c r="DH21" s="71">
        <f t="shared" si="25"/>
        <v>0</v>
      </c>
      <c r="DI21" s="71">
        <f t="shared" si="25"/>
        <v>0</v>
      </c>
      <c r="DJ21" s="71">
        <f t="shared" si="25"/>
        <v>0</v>
      </c>
      <c r="DK21" s="71">
        <f t="shared" si="25"/>
        <v>0</v>
      </c>
      <c r="DL21" s="71">
        <f t="shared" si="25"/>
        <v>0</v>
      </c>
      <c r="DM21" s="71">
        <f t="shared" si="25"/>
        <v>0</v>
      </c>
      <c r="DN21" s="71">
        <f t="shared" si="25"/>
        <v>0</v>
      </c>
      <c r="DO21" s="71">
        <f t="shared" si="25"/>
        <v>0</v>
      </c>
      <c r="DP21" s="71">
        <f t="shared" si="25"/>
        <v>0</v>
      </c>
      <c r="DQ21" s="71">
        <f t="shared" si="25"/>
        <v>0</v>
      </c>
      <c r="DR21" s="71">
        <f t="shared" si="25"/>
        <v>0</v>
      </c>
      <c r="DS21" s="71">
        <f t="shared" si="25"/>
        <v>0</v>
      </c>
      <c r="DT21" s="71">
        <f t="shared" si="25"/>
        <v>0</v>
      </c>
      <c r="DU21" s="71">
        <f t="shared" si="25"/>
        <v>0</v>
      </c>
      <c r="DV21" s="71">
        <f t="shared" si="25"/>
        <v>0</v>
      </c>
      <c r="DW21" s="71">
        <f t="shared" si="25"/>
        <v>0</v>
      </c>
      <c r="DX21" s="71">
        <f t="shared" si="25"/>
        <v>0</v>
      </c>
      <c r="DY21" s="71">
        <f t="shared" si="25"/>
        <v>0</v>
      </c>
      <c r="DZ21" s="71">
        <f t="shared" si="25"/>
        <v>0</v>
      </c>
      <c r="EA21" s="71">
        <f t="shared" si="25"/>
        <v>0</v>
      </c>
      <c r="EB21" s="71">
        <f t="shared" si="25"/>
        <v>0</v>
      </c>
      <c r="EC21" s="71">
        <f t="shared" ref="EC21:EP21" si="26">EC5*EC13/12</f>
        <v>0</v>
      </c>
      <c r="ED21" s="71">
        <f t="shared" si="26"/>
        <v>0</v>
      </c>
      <c r="EE21" s="71">
        <f t="shared" si="26"/>
        <v>0</v>
      </c>
      <c r="EF21" s="71">
        <f t="shared" si="26"/>
        <v>0</v>
      </c>
      <c r="EG21" s="71">
        <f t="shared" si="26"/>
        <v>0</v>
      </c>
      <c r="EH21" s="71">
        <f t="shared" si="26"/>
        <v>0</v>
      </c>
      <c r="EI21" s="71">
        <f t="shared" si="26"/>
        <v>0</v>
      </c>
      <c r="EJ21" s="71">
        <f t="shared" si="26"/>
        <v>0</v>
      </c>
      <c r="EK21" s="71">
        <f t="shared" si="26"/>
        <v>0</v>
      </c>
      <c r="EL21" s="71">
        <f t="shared" si="26"/>
        <v>0</v>
      </c>
      <c r="EM21" s="71">
        <f t="shared" si="26"/>
        <v>0</v>
      </c>
      <c r="EN21" s="71">
        <f t="shared" si="26"/>
        <v>0</v>
      </c>
      <c r="EO21" s="71">
        <f t="shared" si="26"/>
        <v>0</v>
      </c>
      <c r="EP21" s="71">
        <f t="shared" si="26"/>
        <v>0</v>
      </c>
    </row>
    <row r="22" spans="1:146" x14ac:dyDescent="0.3">
      <c r="A22" s="75" t="s">
        <v>112</v>
      </c>
      <c r="B22" s="71">
        <f t="shared" si="11"/>
        <v>0</v>
      </c>
      <c r="C22" s="71">
        <f t="shared" si="11"/>
        <v>0</v>
      </c>
      <c r="D22" s="71">
        <f t="shared" si="11"/>
        <v>0</v>
      </c>
      <c r="E22" s="71">
        <f t="shared" si="11"/>
        <v>0</v>
      </c>
      <c r="F22" s="71">
        <f t="shared" si="11"/>
        <v>0</v>
      </c>
      <c r="G22" s="71">
        <f t="shared" si="11"/>
        <v>0</v>
      </c>
      <c r="H22" s="71">
        <f t="shared" si="11"/>
        <v>0</v>
      </c>
      <c r="I22" s="71">
        <f t="shared" si="11"/>
        <v>0</v>
      </c>
      <c r="J22" s="71">
        <f t="shared" si="11"/>
        <v>0</v>
      </c>
      <c r="K22" s="71">
        <f t="shared" si="11"/>
        <v>0</v>
      </c>
      <c r="L22" s="71">
        <f t="shared" si="11"/>
        <v>0</v>
      </c>
      <c r="M22" s="71">
        <f t="shared" si="11"/>
        <v>0</v>
      </c>
      <c r="N22" s="71">
        <f t="shared" ref="N22:Y22" si="27">N6*N14/12</f>
        <v>0</v>
      </c>
      <c r="O22" s="71">
        <f t="shared" si="27"/>
        <v>0</v>
      </c>
      <c r="P22" s="71">
        <f t="shared" si="27"/>
        <v>0</v>
      </c>
      <c r="Q22" s="71">
        <f t="shared" si="27"/>
        <v>0</v>
      </c>
      <c r="R22" s="71">
        <f t="shared" si="27"/>
        <v>0</v>
      </c>
      <c r="S22" s="71">
        <f t="shared" si="27"/>
        <v>0</v>
      </c>
      <c r="T22" s="71">
        <f t="shared" si="27"/>
        <v>0</v>
      </c>
      <c r="U22" s="71">
        <f t="shared" si="27"/>
        <v>0</v>
      </c>
      <c r="V22" s="71">
        <f t="shared" si="27"/>
        <v>0</v>
      </c>
      <c r="W22" s="71">
        <f t="shared" si="27"/>
        <v>0</v>
      </c>
      <c r="X22" s="71">
        <f t="shared" si="27"/>
        <v>0</v>
      </c>
      <c r="Y22" s="71">
        <f t="shared" si="27"/>
        <v>0</v>
      </c>
      <c r="Z22" s="71">
        <f t="shared" ref="Z22:BI22" si="28">Z6*Z14/12</f>
        <v>0</v>
      </c>
      <c r="AA22" s="71">
        <f t="shared" si="28"/>
        <v>0</v>
      </c>
      <c r="AB22" s="71">
        <f t="shared" si="28"/>
        <v>0</v>
      </c>
      <c r="AC22" s="71">
        <f t="shared" si="28"/>
        <v>0</v>
      </c>
      <c r="AD22" s="71">
        <f t="shared" si="28"/>
        <v>0</v>
      </c>
      <c r="AE22" s="71">
        <f t="shared" si="28"/>
        <v>0</v>
      </c>
      <c r="AF22" s="71">
        <f t="shared" si="28"/>
        <v>0</v>
      </c>
      <c r="AG22" s="71">
        <f t="shared" si="28"/>
        <v>0</v>
      </c>
      <c r="AH22" s="71">
        <f t="shared" si="28"/>
        <v>0</v>
      </c>
      <c r="AI22" s="71">
        <f t="shared" si="28"/>
        <v>0</v>
      </c>
      <c r="AJ22" s="71">
        <f t="shared" si="28"/>
        <v>0</v>
      </c>
      <c r="AK22" s="71">
        <f t="shared" si="28"/>
        <v>0</v>
      </c>
      <c r="AL22" s="71">
        <f t="shared" si="28"/>
        <v>0</v>
      </c>
      <c r="AM22" s="71">
        <f t="shared" si="28"/>
        <v>0</v>
      </c>
      <c r="AN22" s="71">
        <f t="shared" si="28"/>
        <v>0</v>
      </c>
      <c r="AO22" s="71">
        <f t="shared" si="28"/>
        <v>0</v>
      </c>
      <c r="AP22" s="71">
        <f t="shared" si="28"/>
        <v>0</v>
      </c>
      <c r="AQ22" s="71">
        <f t="shared" si="28"/>
        <v>0</v>
      </c>
      <c r="AR22" s="71">
        <f t="shared" si="28"/>
        <v>0</v>
      </c>
      <c r="AS22" s="71">
        <f t="shared" si="28"/>
        <v>0</v>
      </c>
      <c r="AT22" s="71">
        <f t="shared" si="28"/>
        <v>0</v>
      </c>
      <c r="AU22" s="71">
        <f t="shared" si="28"/>
        <v>0</v>
      </c>
      <c r="AV22" s="71">
        <f t="shared" si="28"/>
        <v>0</v>
      </c>
      <c r="AW22" s="71">
        <f t="shared" si="28"/>
        <v>0</v>
      </c>
      <c r="AX22" s="71">
        <f t="shared" si="28"/>
        <v>0</v>
      </c>
      <c r="AY22" s="71">
        <f t="shared" si="28"/>
        <v>0</v>
      </c>
      <c r="AZ22" s="71">
        <f t="shared" si="28"/>
        <v>0</v>
      </c>
      <c r="BA22" s="71">
        <f t="shared" si="28"/>
        <v>0</v>
      </c>
      <c r="BB22" s="71">
        <f t="shared" si="28"/>
        <v>0</v>
      </c>
      <c r="BC22" s="71">
        <f t="shared" si="28"/>
        <v>0</v>
      </c>
      <c r="BD22" s="71">
        <f t="shared" si="28"/>
        <v>0</v>
      </c>
      <c r="BE22" s="71">
        <f t="shared" si="28"/>
        <v>0</v>
      </c>
      <c r="BF22" s="71">
        <f t="shared" si="28"/>
        <v>0</v>
      </c>
      <c r="BG22" s="71">
        <f t="shared" si="28"/>
        <v>0</v>
      </c>
      <c r="BH22" s="71">
        <f t="shared" si="28"/>
        <v>0</v>
      </c>
      <c r="BI22" s="71">
        <f t="shared" si="28"/>
        <v>0</v>
      </c>
      <c r="BJ22" s="71">
        <f t="shared" ref="BJ22:DB22" si="29">BJ6*BJ14/12</f>
        <v>0</v>
      </c>
      <c r="BK22" s="71">
        <f t="shared" si="29"/>
        <v>0</v>
      </c>
      <c r="BL22" s="71">
        <f t="shared" si="29"/>
        <v>0</v>
      </c>
      <c r="BM22" s="71">
        <f t="shared" si="29"/>
        <v>0</v>
      </c>
      <c r="BN22" s="71">
        <f t="shared" si="29"/>
        <v>0</v>
      </c>
      <c r="BO22" s="71">
        <f t="shared" si="29"/>
        <v>0</v>
      </c>
      <c r="BP22" s="71">
        <f t="shared" si="29"/>
        <v>0</v>
      </c>
      <c r="BQ22" s="71">
        <f t="shared" si="29"/>
        <v>0</v>
      </c>
      <c r="BR22" s="71">
        <f t="shared" si="29"/>
        <v>0</v>
      </c>
      <c r="BS22" s="71">
        <f t="shared" si="29"/>
        <v>0</v>
      </c>
      <c r="BT22" s="71">
        <f t="shared" si="29"/>
        <v>0</v>
      </c>
      <c r="BU22" s="71">
        <f t="shared" si="29"/>
        <v>0</v>
      </c>
      <c r="BV22" s="71">
        <f t="shared" si="29"/>
        <v>0</v>
      </c>
      <c r="BW22" s="71">
        <f t="shared" si="29"/>
        <v>0</v>
      </c>
      <c r="BX22" s="71">
        <f t="shared" si="29"/>
        <v>0</v>
      </c>
      <c r="BY22" s="71">
        <f t="shared" si="29"/>
        <v>0</v>
      </c>
      <c r="BZ22" s="71">
        <f t="shared" si="29"/>
        <v>0</v>
      </c>
      <c r="CA22" s="71">
        <f t="shared" si="29"/>
        <v>0</v>
      </c>
      <c r="CB22" s="71">
        <f t="shared" si="29"/>
        <v>0</v>
      </c>
      <c r="CC22" s="71">
        <f t="shared" si="29"/>
        <v>0</v>
      </c>
      <c r="CD22" s="71">
        <f t="shared" si="29"/>
        <v>0</v>
      </c>
      <c r="CE22" s="71">
        <f t="shared" si="29"/>
        <v>0</v>
      </c>
      <c r="CF22" s="71">
        <f t="shared" si="29"/>
        <v>0</v>
      </c>
      <c r="CG22" s="71">
        <f t="shared" si="29"/>
        <v>0</v>
      </c>
      <c r="CH22" s="71">
        <f t="shared" si="29"/>
        <v>0</v>
      </c>
      <c r="CI22" s="71">
        <f t="shared" si="29"/>
        <v>0</v>
      </c>
      <c r="CJ22" s="71">
        <f t="shared" si="29"/>
        <v>0</v>
      </c>
      <c r="CK22" s="71">
        <f t="shared" si="29"/>
        <v>0</v>
      </c>
      <c r="CL22" s="71">
        <f t="shared" si="29"/>
        <v>0</v>
      </c>
      <c r="CM22" s="71">
        <f t="shared" si="29"/>
        <v>0</v>
      </c>
      <c r="CN22" s="71">
        <f t="shared" si="29"/>
        <v>0</v>
      </c>
      <c r="CO22" s="71">
        <f t="shared" si="29"/>
        <v>0</v>
      </c>
      <c r="CP22" s="71">
        <f t="shared" si="29"/>
        <v>0</v>
      </c>
      <c r="CQ22" s="71">
        <f t="shared" si="29"/>
        <v>0</v>
      </c>
      <c r="CR22" s="71">
        <f t="shared" si="29"/>
        <v>0</v>
      </c>
      <c r="CS22" s="71">
        <f t="shared" si="29"/>
        <v>0</v>
      </c>
      <c r="CT22" s="71">
        <f t="shared" si="29"/>
        <v>0</v>
      </c>
      <c r="CU22" s="71">
        <f t="shared" si="29"/>
        <v>0</v>
      </c>
      <c r="CV22" s="71">
        <f t="shared" si="29"/>
        <v>0</v>
      </c>
      <c r="CW22" s="71">
        <f t="shared" si="29"/>
        <v>0</v>
      </c>
      <c r="CX22" s="71">
        <f t="shared" si="29"/>
        <v>0</v>
      </c>
      <c r="CY22" s="71">
        <f t="shared" si="29"/>
        <v>0</v>
      </c>
      <c r="CZ22" s="71">
        <f t="shared" si="29"/>
        <v>0</v>
      </c>
      <c r="DA22" s="71">
        <f t="shared" si="29"/>
        <v>0</v>
      </c>
      <c r="DB22" s="71">
        <f t="shared" si="29"/>
        <v>0</v>
      </c>
      <c r="DC22" s="71">
        <f t="shared" ref="DC22:EB22" si="30">DC6*DC14/12</f>
        <v>0</v>
      </c>
      <c r="DD22" s="71">
        <f t="shared" si="30"/>
        <v>0</v>
      </c>
      <c r="DE22" s="71">
        <f t="shared" si="30"/>
        <v>0</v>
      </c>
      <c r="DF22" s="71">
        <f t="shared" si="30"/>
        <v>0</v>
      </c>
      <c r="DG22" s="71">
        <f t="shared" si="30"/>
        <v>0</v>
      </c>
      <c r="DH22" s="71">
        <f t="shared" si="30"/>
        <v>0</v>
      </c>
      <c r="DI22" s="71">
        <f t="shared" si="30"/>
        <v>0</v>
      </c>
      <c r="DJ22" s="71">
        <f t="shared" si="30"/>
        <v>0</v>
      </c>
      <c r="DK22" s="71">
        <f t="shared" si="30"/>
        <v>0</v>
      </c>
      <c r="DL22" s="71">
        <f t="shared" si="30"/>
        <v>0</v>
      </c>
      <c r="DM22" s="71">
        <f t="shared" si="30"/>
        <v>0</v>
      </c>
      <c r="DN22" s="71">
        <f t="shared" si="30"/>
        <v>0</v>
      </c>
      <c r="DO22" s="71">
        <f t="shared" si="30"/>
        <v>0</v>
      </c>
      <c r="DP22" s="71">
        <f t="shared" si="30"/>
        <v>0</v>
      </c>
      <c r="DQ22" s="71">
        <f t="shared" si="30"/>
        <v>0</v>
      </c>
      <c r="DR22" s="71">
        <f t="shared" si="30"/>
        <v>0</v>
      </c>
      <c r="DS22" s="71">
        <f t="shared" si="30"/>
        <v>0</v>
      </c>
      <c r="DT22" s="71">
        <f t="shared" si="30"/>
        <v>0</v>
      </c>
      <c r="DU22" s="71">
        <f t="shared" si="30"/>
        <v>0</v>
      </c>
      <c r="DV22" s="71">
        <f t="shared" si="30"/>
        <v>0</v>
      </c>
      <c r="DW22" s="71">
        <f t="shared" si="30"/>
        <v>0</v>
      </c>
      <c r="DX22" s="71">
        <f t="shared" si="30"/>
        <v>0</v>
      </c>
      <c r="DY22" s="71">
        <f t="shared" si="30"/>
        <v>0</v>
      </c>
      <c r="DZ22" s="71">
        <f t="shared" si="30"/>
        <v>0</v>
      </c>
      <c r="EA22" s="71">
        <f t="shared" si="30"/>
        <v>0</v>
      </c>
      <c r="EB22" s="71">
        <f t="shared" si="30"/>
        <v>0</v>
      </c>
      <c r="EC22" s="71">
        <f t="shared" ref="EC22:EP22" si="31">EC6*EC14/12</f>
        <v>0</v>
      </c>
      <c r="ED22" s="71">
        <f t="shared" si="31"/>
        <v>0</v>
      </c>
      <c r="EE22" s="71">
        <f t="shared" si="31"/>
        <v>0</v>
      </c>
      <c r="EF22" s="71">
        <f t="shared" si="31"/>
        <v>0</v>
      </c>
      <c r="EG22" s="71">
        <f t="shared" si="31"/>
        <v>0</v>
      </c>
      <c r="EH22" s="71">
        <f t="shared" si="31"/>
        <v>0</v>
      </c>
      <c r="EI22" s="71">
        <f t="shared" si="31"/>
        <v>0</v>
      </c>
      <c r="EJ22" s="71">
        <f t="shared" si="31"/>
        <v>0</v>
      </c>
      <c r="EK22" s="71">
        <f t="shared" si="31"/>
        <v>0</v>
      </c>
      <c r="EL22" s="71">
        <f t="shared" si="31"/>
        <v>0</v>
      </c>
      <c r="EM22" s="71">
        <f t="shared" si="31"/>
        <v>0</v>
      </c>
      <c r="EN22" s="71">
        <f t="shared" si="31"/>
        <v>0</v>
      </c>
      <c r="EO22" s="71">
        <f t="shared" si="31"/>
        <v>0</v>
      </c>
      <c r="EP22" s="71">
        <f t="shared" si="31"/>
        <v>0</v>
      </c>
    </row>
    <row r="23" spans="1:146" x14ac:dyDescent="0.3">
      <c r="A23" s="75" t="s">
        <v>113</v>
      </c>
      <c r="B23" s="71">
        <f t="shared" si="11"/>
        <v>0</v>
      </c>
      <c r="C23" s="71">
        <f t="shared" si="11"/>
        <v>0</v>
      </c>
      <c r="D23" s="71">
        <f t="shared" si="11"/>
        <v>0</v>
      </c>
      <c r="E23" s="71">
        <f t="shared" si="11"/>
        <v>0</v>
      </c>
      <c r="F23" s="71">
        <f t="shared" si="11"/>
        <v>0</v>
      </c>
      <c r="G23" s="71">
        <f t="shared" si="11"/>
        <v>0</v>
      </c>
      <c r="H23" s="71">
        <f t="shared" si="11"/>
        <v>0</v>
      </c>
      <c r="I23" s="71">
        <f t="shared" si="11"/>
        <v>0</v>
      </c>
      <c r="J23" s="71">
        <f t="shared" si="11"/>
        <v>0</v>
      </c>
      <c r="K23" s="71">
        <f t="shared" si="11"/>
        <v>0</v>
      </c>
      <c r="L23" s="71">
        <f t="shared" si="11"/>
        <v>0</v>
      </c>
      <c r="M23" s="71">
        <f t="shared" si="11"/>
        <v>0</v>
      </c>
      <c r="N23" s="71">
        <f t="shared" ref="N23:Y23" si="32">N7*N15/12</f>
        <v>0</v>
      </c>
      <c r="O23" s="71">
        <f t="shared" si="32"/>
        <v>0</v>
      </c>
      <c r="P23" s="71">
        <f t="shared" si="32"/>
        <v>0</v>
      </c>
      <c r="Q23" s="71">
        <f t="shared" si="32"/>
        <v>0</v>
      </c>
      <c r="R23" s="71">
        <f t="shared" si="32"/>
        <v>0</v>
      </c>
      <c r="S23" s="71">
        <f t="shared" si="32"/>
        <v>0</v>
      </c>
      <c r="T23" s="71">
        <f t="shared" si="32"/>
        <v>0</v>
      </c>
      <c r="U23" s="71">
        <f t="shared" si="32"/>
        <v>0</v>
      </c>
      <c r="V23" s="71">
        <f t="shared" si="32"/>
        <v>0</v>
      </c>
      <c r="W23" s="71">
        <f t="shared" si="32"/>
        <v>0</v>
      </c>
      <c r="X23" s="71">
        <f t="shared" si="32"/>
        <v>0</v>
      </c>
      <c r="Y23" s="71">
        <f t="shared" si="32"/>
        <v>0</v>
      </c>
      <c r="Z23" s="71">
        <f t="shared" ref="Z23:BI23" si="33">Z7*Z15/12</f>
        <v>0</v>
      </c>
      <c r="AA23" s="71">
        <f t="shared" si="33"/>
        <v>0</v>
      </c>
      <c r="AB23" s="71">
        <f t="shared" si="33"/>
        <v>0</v>
      </c>
      <c r="AC23" s="71">
        <f t="shared" si="33"/>
        <v>0</v>
      </c>
      <c r="AD23" s="71">
        <f t="shared" si="33"/>
        <v>0</v>
      </c>
      <c r="AE23" s="71">
        <f t="shared" si="33"/>
        <v>0</v>
      </c>
      <c r="AF23" s="71">
        <f t="shared" si="33"/>
        <v>0</v>
      </c>
      <c r="AG23" s="71">
        <f t="shared" si="33"/>
        <v>0</v>
      </c>
      <c r="AH23" s="71">
        <f t="shared" si="33"/>
        <v>0</v>
      </c>
      <c r="AI23" s="71">
        <f t="shared" si="33"/>
        <v>0</v>
      </c>
      <c r="AJ23" s="71">
        <f t="shared" si="33"/>
        <v>0</v>
      </c>
      <c r="AK23" s="71">
        <f t="shared" si="33"/>
        <v>0</v>
      </c>
      <c r="AL23" s="71">
        <f t="shared" si="33"/>
        <v>0</v>
      </c>
      <c r="AM23" s="71">
        <f t="shared" si="33"/>
        <v>0</v>
      </c>
      <c r="AN23" s="71">
        <f t="shared" si="33"/>
        <v>0</v>
      </c>
      <c r="AO23" s="71">
        <f t="shared" si="33"/>
        <v>0</v>
      </c>
      <c r="AP23" s="71">
        <f t="shared" si="33"/>
        <v>0</v>
      </c>
      <c r="AQ23" s="71">
        <f t="shared" si="33"/>
        <v>0</v>
      </c>
      <c r="AR23" s="71">
        <f t="shared" si="33"/>
        <v>0</v>
      </c>
      <c r="AS23" s="71">
        <f t="shared" si="33"/>
        <v>0</v>
      </c>
      <c r="AT23" s="71">
        <f t="shared" si="33"/>
        <v>0</v>
      </c>
      <c r="AU23" s="71">
        <f t="shared" si="33"/>
        <v>0</v>
      </c>
      <c r="AV23" s="71">
        <f t="shared" si="33"/>
        <v>0</v>
      </c>
      <c r="AW23" s="71">
        <f t="shared" si="33"/>
        <v>0</v>
      </c>
      <c r="AX23" s="71">
        <f t="shared" si="33"/>
        <v>0</v>
      </c>
      <c r="AY23" s="71">
        <f t="shared" si="33"/>
        <v>0</v>
      </c>
      <c r="AZ23" s="71">
        <f t="shared" si="33"/>
        <v>0</v>
      </c>
      <c r="BA23" s="71">
        <f t="shared" si="33"/>
        <v>0</v>
      </c>
      <c r="BB23" s="71">
        <f t="shared" si="33"/>
        <v>0</v>
      </c>
      <c r="BC23" s="71">
        <f t="shared" si="33"/>
        <v>0</v>
      </c>
      <c r="BD23" s="71">
        <f t="shared" si="33"/>
        <v>0</v>
      </c>
      <c r="BE23" s="71">
        <f t="shared" si="33"/>
        <v>0</v>
      </c>
      <c r="BF23" s="71">
        <f t="shared" si="33"/>
        <v>0</v>
      </c>
      <c r="BG23" s="71">
        <f t="shared" si="33"/>
        <v>0</v>
      </c>
      <c r="BH23" s="71">
        <f t="shared" si="33"/>
        <v>0</v>
      </c>
      <c r="BI23" s="71">
        <f t="shared" si="33"/>
        <v>0</v>
      </c>
      <c r="BJ23" s="71">
        <f t="shared" ref="BJ23:DB23" si="34">BJ7*BJ15/12</f>
        <v>0</v>
      </c>
      <c r="BK23" s="71">
        <f t="shared" si="34"/>
        <v>0</v>
      </c>
      <c r="BL23" s="71">
        <f t="shared" si="34"/>
        <v>0</v>
      </c>
      <c r="BM23" s="71">
        <f t="shared" si="34"/>
        <v>0</v>
      </c>
      <c r="BN23" s="71">
        <f t="shared" si="34"/>
        <v>0</v>
      </c>
      <c r="BO23" s="71">
        <f t="shared" si="34"/>
        <v>0</v>
      </c>
      <c r="BP23" s="71">
        <f t="shared" si="34"/>
        <v>0</v>
      </c>
      <c r="BQ23" s="71">
        <f t="shared" si="34"/>
        <v>0</v>
      </c>
      <c r="BR23" s="71">
        <f t="shared" si="34"/>
        <v>0</v>
      </c>
      <c r="BS23" s="71">
        <f t="shared" si="34"/>
        <v>0</v>
      </c>
      <c r="BT23" s="71">
        <f t="shared" si="34"/>
        <v>0</v>
      </c>
      <c r="BU23" s="71">
        <f t="shared" si="34"/>
        <v>0</v>
      </c>
      <c r="BV23" s="71">
        <f t="shared" si="34"/>
        <v>0</v>
      </c>
      <c r="BW23" s="71">
        <f t="shared" si="34"/>
        <v>0</v>
      </c>
      <c r="BX23" s="71">
        <f t="shared" si="34"/>
        <v>0</v>
      </c>
      <c r="BY23" s="71">
        <f t="shared" si="34"/>
        <v>0</v>
      </c>
      <c r="BZ23" s="71">
        <f t="shared" si="34"/>
        <v>0</v>
      </c>
      <c r="CA23" s="71">
        <f t="shared" si="34"/>
        <v>0</v>
      </c>
      <c r="CB23" s="71">
        <f t="shared" si="34"/>
        <v>0</v>
      </c>
      <c r="CC23" s="71">
        <f t="shared" si="34"/>
        <v>0</v>
      </c>
      <c r="CD23" s="71">
        <f t="shared" si="34"/>
        <v>0</v>
      </c>
      <c r="CE23" s="71">
        <f t="shared" si="34"/>
        <v>0</v>
      </c>
      <c r="CF23" s="71">
        <f t="shared" si="34"/>
        <v>0</v>
      </c>
      <c r="CG23" s="71">
        <f t="shared" si="34"/>
        <v>0</v>
      </c>
      <c r="CH23" s="71">
        <f t="shared" si="34"/>
        <v>0</v>
      </c>
      <c r="CI23" s="71">
        <f t="shared" si="34"/>
        <v>0</v>
      </c>
      <c r="CJ23" s="71">
        <f t="shared" si="34"/>
        <v>0</v>
      </c>
      <c r="CK23" s="71">
        <f t="shared" si="34"/>
        <v>0</v>
      </c>
      <c r="CL23" s="71">
        <f t="shared" si="34"/>
        <v>0</v>
      </c>
      <c r="CM23" s="71">
        <f t="shared" si="34"/>
        <v>0</v>
      </c>
      <c r="CN23" s="71">
        <f t="shared" si="34"/>
        <v>0</v>
      </c>
      <c r="CO23" s="71">
        <f t="shared" si="34"/>
        <v>0</v>
      </c>
      <c r="CP23" s="71">
        <f t="shared" si="34"/>
        <v>0</v>
      </c>
      <c r="CQ23" s="71">
        <f t="shared" si="34"/>
        <v>0</v>
      </c>
      <c r="CR23" s="71">
        <f t="shared" si="34"/>
        <v>0</v>
      </c>
      <c r="CS23" s="71">
        <f t="shared" si="34"/>
        <v>0</v>
      </c>
      <c r="CT23" s="71">
        <f t="shared" si="34"/>
        <v>0</v>
      </c>
      <c r="CU23" s="71">
        <f t="shared" si="34"/>
        <v>0</v>
      </c>
      <c r="CV23" s="71">
        <f t="shared" si="34"/>
        <v>0</v>
      </c>
      <c r="CW23" s="71">
        <f t="shared" si="34"/>
        <v>0</v>
      </c>
      <c r="CX23" s="71">
        <f t="shared" si="34"/>
        <v>0</v>
      </c>
      <c r="CY23" s="71">
        <f t="shared" si="34"/>
        <v>0</v>
      </c>
      <c r="CZ23" s="71">
        <f t="shared" si="34"/>
        <v>0</v>
      </c>
      <c r="DA23" s="71">
        <f t="shared" si="34"/>
        <v>0</v>
      </c>
      <c r="DB23" s="71">
        <f t="shared" si="34"/>
        <v>0</v>
      </c>
      <c r="DC23" s="71">
        <f t="shared" ref="DC23:EB23" si="35">DC7*DC15/12</f>
        <v>0</v>
      </c>
      <c r="DD23" s="71">
        <f t="shared" si="35"/>
        <v>0</v>
      </c>
      <c r="DE23" s="71">
        <f t="shared" si="35"/>
        <v>0</v>
      </c>
      <c r="DF23" s="71">
        <f t="shared" si="35"/>
        <v>0</v>
      </c>
      <c r="DG23" s="71">
        <f t="shared" si="35"/>
        <v>0</v>
      </c>
      <c r="DH23" s="71">
        <f t="shared" si="35"/>
        <v>0</v>
      </c>
      <c r="DI23" s="71">
        <f t="shared" si="35"/>
        <v>0</v>
      </c>
      <c r="DJ23" s="71">
        <f t="shared" si="35"/>
        <v>0</v>
      </c>
      <c r="DK23" s="71">
        <f t="shared" si="35"/>
        <v>0</v>
      </c>
      <c r="DL23" s="71">
        <f t="shared" si="35"/>
        <v>0</v>
      </c>
      <c r="DM23" s="71">
        <f t="shared" si="35"/>
        <v>0</v>
      </c>
      <c r="DN23" s="71">
        <f t="shared" si="35"/>
        <v>0</v>
      </c>
      <c r="DO23" s="71">
        <f t="shared" si="35"/>
        <v>0</v>
      </c>
      <c r="DP23" s="71">
        <f t="shared" si="35"/>
        <v>0</v>
      </c>
      <c r="DQ23" s="71">
        <f t="shared" si="35"/>
        <v>0</v>
      </c>
      <c r="DR23" s="71">
        <f t="shared" si="35"/>
        <v>0</v>
      </c>
      <c r="DS23" s="71">
        <f t="shared" si="35"/>
        <v>0</v>
      </c>
      <c r="DT23" s="71">
        <f t="shared" si="35"/>
        <v>0</v>
      </c>
      <c r="DU23" s="71">
        <f t="shared" si="35"/>
        <v>0</v>
      </c>
      <c r="DV23" s="71">
        <f t="shared" si="35"/>
        <v>0</v>
      </c>
      <c r="DW23" s="71">
        <f t="shared" si="35"/>
        <v>0</v>
      </c>
      <c r="DX23" s="71">
        <f t="shared" si="35"/>
        <v>0</v>
      </c>
      <c r="DY23" s="71">
        <f t="shared" si="35"/>
        <v>0</v>
      </c>
      <c r="DZ23" s="71">
        <f t="shared" si="35"/>
        <v>0</v>
      </c>
      <c r="EA23" s="71">
        <f t="shared" si="35"/>
        <v>0</v>
      </c>
      <c r="EB23" s="71">
        <f t="shared" si="35"/>
        <v>0</v>
      </c>
      <c r="EC23" s="71">
        <f t="shared" ref="EC23:EP23" si="36">EC7*EC15/12</f>
        <v>0</v>
      </c>
      <c r="ED23" s="71">
        <f t="shared" si="36"/>
        <v>0</v>
      </c>
      <c r="EE23" s="71">
        <f t="shared" si="36"/>
        <v>0</v>
      </c>
      <c r="EF23" s="71">
        <f t="shared" si="36"/>
        <v>0</v>
      </c>
      <c r="EG23" s="71">
        <f t="shared" si="36"/>
        <v>0</v>
      </c>
      <c r="EH23" s="71">
        <f t="shared" si="36"/>
        <v>0</v>
      </c>
      <c r="EI23" s="71">
        <f t="shared" si="36"/>
        <v>0</v>
      </c>
      <c r="EJ23" s="71">
        <f t="shared" si="36"/>
        <v>0</v>
      </c>
      <c r="EK23" s="71">
        <f t="shared" si="36"/>
        <v>0</v>
      </c>
      <c r="EL23" s="71">
        <f t="shared" si="36"/>
        <v>0</v>
      </c>
      <c r="EM23" s="71">
        <f t="shared" si="36"/>
        <v>0</v>
      </c>
      <c r="EN23" s="71">
        <f t="shared" si="36"/>
        <v>0</v>
      </c>
      <c r="EO23" s="71">
        <f t="shared" si="36"/>
        <v>0</v>
      </c>
      <c r="EP23" s="71">
        <f t="shared" si="36"/>
        <v>0</v>
      </c>
    </row>
    <row r="26" spans="1:146" x14ac:dyDescent="0.3">
      <c r="A26" s="25" t="s">
        <v>34</v>
      </c>
    </row>
    <row r="27" spans="1:146" x14ac:dyDescent="0.3">
      <c r="A27" s="26" t="s">
        <v>33</v>
      </c>
    </row>
    <row r="28" spans="1:146" x14ac:dyDescent="0.3">
      <c r="F28" s="7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Salario Real</vt:lpstr>
      <vt:lpstr>2. Tracear Ingresos-Gastos</vt:lpstr>
      <vt:lpstr>3. Valorar Ingresos-Gastos</vt:lpstr>
      <vt:lpstr>4.Visualizar Estado Financiero</vt:lpstr>
      <vt:lpstr>5. Optimización Gasto &amp; Ingreso</vt:lpstr>
      <vt:lpstr>6. Inversiones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Pinar</dc:creator>
  <cp:lastModifiedBy>Iván</cp:lastModifiedBy>
  <dcterms:created xsi:type="dcterms:W3CDTF">2019-04-01T15:37:01Z</dcterms:created>
  <dcterms:modified xsi:type="dcterms:W3CDTF">2019-04-13T08:13:02Z</dcterms:modified>
</cp:coreProperties>
</file>